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dbe\Данные для инвест. программы\Отчет по ИП-22г\IV кв\Отчет 4кв 2022г.по форм 10-20  пр. МЭ №  320\"/>
    </mc:Choice>
  </mc:AlternateContent>
  <xr:revisionPtr revIDLastSave="0" documentId="13_ncr:1_{0114770F-AD7F-47E8-BC56-186C1A973E01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0 план фин по инвест" sheetId="10" r:id="rId10"/>
    <sheet name="Лист1" sheetId="11" r:id="rId11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10 план фин по инвест'!$A$1:$T$34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1" i="10" l="1"/>
  <c r="L94" i="10"/>
  <c r="L89" i="10"/>
  <c r="N106" i="10"/>
  <c r="N94" i="10"/>
  <c r="N90" i="10"/>
  <c r="P110" i="10"/>
  <c r="P107" i="10"/>
  <c r="P106" i="10"/>
  <c r="P105" i="10"/>
  <c r="P94" i="10"/>
  <c r="P88" i="10"/>
  <c r="P68" i="10"/>
  <c r="L48" i="10" l="1"/>
  <c r="P70" i="10"/>
  <c r="N85" i="10"/>
  <c r="P86" i="10"/>
  <c r="P95" i="10"/>
  <c r="P103" i="10"/>
  <c r="P104" i="10"/>
  <c r="P111" i="10"/>
  <c r="P93" i="10" l="1"/>
  <c r="P92" i="10" s="1"/>
  <c r="Q68" i="10"/>
  <c r="P72" i="10"/>
  <c r="P109" i="10"/>
  <c r="P97" i="10"/>
  <c r="P22" i="10" s="1"/>
  <c r="N35" i="10"/>
  <c r="M35" i="10"/>
  <c r="K35" i="10"/>
  <c r="I35" i="10"/>
  <c r="U68" i="10"/>
  <c r="G68" i="10"/>
  <c r="E35" i="10"/>
  <c r="F35" i="10"/>
  <c r="D35" i="10"/>
  <c r="Q95" i="10"/>
  <c r="G95" i="10"/>
  <c r="H95" i="10"/>
  <c r="E93" i="10"/>
  <c r="F93" i="10"/>
  <c r="L93" i="10"/>
  <c r="M93" i="10"/>
  <c r="N93" i="10"/>
  <c r="O93" i="10"/>
  <c r="Q73" i="10"/>
  <c r="Q74" i="10"/>
  <c r="Q75" i="10"/>
  <c r="Q76" i="10"/>
  <c r="Q77" i="10"/>
  <c r="Q78" i="10"/>
  <c r="Q79" i="10"/>
  <c r="Q80" i="10"/>
  <c r="Q81" i="10"/>
  <c r="Q82" i="10"/>
  <c r="Q83" i="10"/>
  <c r="K72" i="10"/>
  <c r="L72" i="10"/>
  <c r="M72" i="10"/>
  <c r="N72" i="10"/>
  <c r="O72" i="10"/>
  <c r="I72" i="10"/>
  <c r="E72" i="10"/>
  <c r="F72" i="10"/>
  <c r="D72" i="10"/>
  <c r="G73" i="10"/>
  <c r="H73" i="10"/>
  <c r="G74" i="10"/>
  <c r="H74" i="10"/>
  <c r="G75" i="10"/>
  <c r="H75" i="10"/>
  <c r="G76" i="10"/>
  <c r="H76" i="10"/>
  <c r="G77" i="10"/>
  <c r="H77" i="10"/>
  <c r="G78" i="10"/>
  <c r="H78" i="10"/>
  <c r="G79" i="10"/>
  <c r="H79" i="10"/>
  <c r="G80" i="10"/>
  <c r="H80" i="10"/>
  <c r="G81" i="10"/>
  <c r="H81" i="10"/>
  <c r="G82" i="10"/>
  <c r="H82" i="10"/>
  <c r="G83" i="10"/>
  <c r="H83" i="10"/>
  <c r="H68" i="10" l="1"/>
  <c r="R75" i="10"/>
  <c r="S75" i="10" s="1"/>
  <c r="R81" i="10"/>
  <c r="S81" i="10" s="1"/>
  <c r="R73" i="10"/>
  <c r="S73" i="10" s="1"/>
  <c r="R79" i="10"/>
  <c r="S79" i="10" s="1"/>
  <c r="R83" i="10"/>
  <c r="S83" i="10" s="1"/>
  <c r="R77" i="10"/>
  <c r="S77" i="10" s="1"/>
  <c r="R95" i="10"/>
  <c r="S95" i="10" s="1"/>
  <c r="R82" i="10"/>
  <c r="S82" i="10" s="1"/>
  <c r="R78" i="10"/>
  <c r="S78" i="10" s="1"/>
  <c r="R76" i="10"/>
  <c r="S76" i="10" s="1"/>
  <c r="R74" i="10"/>
  <c r="S74" i="10" s="1"/>
  <c r="R80" i="10"/>
  <c r="S80" i="10" s="1"/>
  <c r="R68" i="10" l="1"/>
  <c r="S68" i="10" s="1"/>
  <c r="Q36" i="10"/>
  <c r="Q37" i="10"/>
  <c r="Q38" i="10"/>
  <c r="Q39" i="10"/>
  <c r="Q40" i="10"/>
  <c r="Q41" i="10"/>
  <c r="Q42" i="10"/>
  <c r="Q43" i="10"/>
  <c r="Q44" i="10"/>
  <c r="Q45" i="10"/>
  <c r="Q46" i="10"/>
  <c r="Q47" i="10"/>
  <c r="Q49" i="10"/>
  <c r="Q50" i="10"/>
  <c r="Q51" i="10"/>
  <c r="Q52" i="10"/>
  <c r="Q53" i="10"/>
  <c r="Q54" i="10"/>
  <c r="Q55" i="10"/>
  <c r="Q56" i="10"/>
  <c r="Q57" i="10"/>
  <c r="Q58" i="10"/>
  <c r="Q59" i="10"/>
  <c r="Q60" i="10"/>
  <c r="Q61" i="10"/>
  <c r="Q62" i="10"/>
  <c r="Q63" i="10"/>
  <c r="Q65" i="10"/>
  <c r="Q66" i="10"/>
  <c r="Q67" i="10"/>
  <c r="Q70" i="10"/>
  <c r="Q84" i="10"/>
  <c r="Q85" i="10"/>
  <c r="Q86" i="10"/>
  <c r="Q87" i="10"/>
  <c r="Q88" i="10"/>
  <c r="Q89" i="10"/>
  <c r="Q90" i="10"/>
  <c r="Q91" i="10"/>
  <c r="Q94" i="10"/>
  <c r="Q98" i="10"/>
  <c r="Q99" i="10"/>
  <c r="Q100" i="10"/>
  <c r="Q101" i="10"/>
  <c r="Q102" i="10"/>
  <c r="Q103" i="10"/>
  <c r="Q104" i="10"/>
  <c r="Q105" i="10"/>
  <c r="Q106" i="10"/>
  <c r="Q107" i="10"/>
  <c r="Q108" i="10"/>
  <c r="Q110" i="10"/>
  <c r="Q111" i="10"/>
  <c r="Q112" i="10"/>
  <c r="Q113" i="10"/>
  <c r="Q24" i="10"/>
  <c r="Q27" i="10"/>
  <c r="Q28" i="10"/>
  <c r="Q29" i="10"/>
  <c r="Q30" i="10"/>
  <c r="Q31" i="10"/>
  <c r="Q32" i="10"/>
  <c r="G36" i="10"/>
  <c r="H36" i="10"/>
  <c r="G37" i="10"/>
  <c r="H37" i="10"/>
  <c r="G38" i="10"/>
  <c r="H38" i="10"/>
  <c r="G39" i="10"/>
  <c r="H39" i="10"/>
  <c r="G40" i="10"/>
  <c r="H40" i="10"/>
  <c r="G41" i="10"/>
  <c r="H41" i="10"/>
  <c r="G42" i="10"/>
  <c r="H42" i="10"/>
  <c r="R42" i="10" l="1"/>
  <c r="S42" i="10" s="1"/>
  <c r="R36" i="10"/>
  <c r="S36" i="10" s="1"/>
  <c r="R40" i="10"/>
  <c r="S40" i="10" s="1"/>
  <c r="R38" i="10"/>
  <c r="S38" i="10" s="1"/>
  <c r="R39" i="10"/>
  <c r="S39" i="10" s="1"/>
  <c r="R37" i="10"/>
  <c r="S37" i="10" s="1"/>
  <c r="R41" i="10"/>
  <c r="S41" i="10" s="1"/>
  <c r="U67" i="10" l="1"/>
  <c r="U53" i="10"/>
  <c r="U66" i="10"/>
  <c r="U65" i="10"/>
  <c r="U64" i="10"/>
  <c r="U63" i="10"/>
  <c r="U62" i="10"/>
  <c r="U61" i="10"/>
  <c r="U60" i="10"/>
  <c r="U59" i="10"/>
  <c r="U58" i="10"/>
  <c r="U57" i="10"/>
  <c r="U56" i="10"/>
  <c r="U55" i="10"/>
  <c r="U54" i="10"/>
  <c r="U52" i="10"/>
  <c r="U51" i="10"/>
  <c r="U50" i="10"/>
  <c r="U49" i="10"/>
  <c r="U84" i="10"/>
  <c r="U90" i="10"/>
  <c r="U94" i="10"/>
  <c r="U106" i="10"/>
  <c r="M97" i="10"/>
  <c r="F26" i="10" l="1"/>
  <c r="F25" i="10" s="1"/>
  <c r="F20" i="10" s="1"/>
  <c r="R24" i="10"/>
  <c r="S24" i="10" s="1"/>
  <c r="R27" i="10"/>
  <c r="S27" i="10" s="1"/>
  <c r="R28" i="10"/>
  <c r="S28" i="10" s="1"/>
  <c r="R29" i="10"/>
  <c r="S29" i="10" s="1"/>
  <c r="R30" i="10"/>
  <c r="S30" i="10" s="1"/>
  <c r="R31" i="10"/>
  <c r="S31" i="10" s="1"/>
  <c r="R32" i="10"/>
  <c r="S32" i="10" s="1"/>
  <c r="O109" i="10" l="1"/>
  <c r="E109" i="10"/>
  <c r="G100" i="10"/>
  <c r="H100" i="10"/>
  <c r="G101" i="10"/>
  <c r="H101" i="10"/>
  <c r="G102" i="10"/>
  <c r="H102" i="10"/>
  <c r="O23" i="10" l="1"/>
  <c r="R102" i="10"/>
  <c r="S102" i="10" s="1"/>
  <c r="R101" i="10"/>
  <c r="S101" i="10" s="1"/>
  <c r="R100" i="10"/>
  <c r="S100" i="10" s="1"/>
  <c r="G44" i="10"/>
  <c r="H44" i="10"/>
  <c r="G45" i="10"/>
  <c r="H45" i="10"/>
  <c r="G46" i="10"/>
  <c r="H46" i="10"/>
  <c r="G47" i="10"/>
  <c r="H47" i="10"/>
  <c r="G43" i="10"/>
  <c r="R47" i="10" l="1"/>
  <c r="S47" i="10" s="1"/>
  <c r="R46" i="10"/>
  <c r="S46" i="10" s="1"/>
  <c r="R44" i="10"/>
  <c r="S44" i="10" s="1"/>
  <c r="R45" i="10"/>
  <c r="S45" i="10" s="1"/>
  <c r="K109" i="10"/>
  <c r="H43" i="10" l="1"/>
  <c r="R43" i="10" l="1"/>
  <c r="S43" i="10" s="1"/>
  <c r="L97" i="10"/>
  <c r="L109" i="10"/>
  <c r="L23" i="10" s="1"/>
  <c r="K94" i="10" l="1"/>
  <c r="K93" i="10" s="1"/>
  <c r="I109" i="10" l="1"/>
  <c r="I97" i="10"/>
  <c r="I96" i="10" s="1"/>
  <c r="I71" i="10"/>
  <c r="I69" i="10"/>
  <c r="J94" i="10"/>
  <c r="J93" i="10" s="1"/>
  <c r="J72" i="10" l="1"/>
  <c r="E23" i="10" l="1"/>
  <c r="F69" i="10"/>
  <c r="F92" i="10"/>
  <c r="D71" i="10"/>
  <c r="E69" i="10"/>
  <c r="H88" i="10"/>
  <c r="H84" i="10"/>
  <c r="H91" i="10"/>
  <c r="H85" i="10"/>
  <c r="G85" i="10"/>
  <c r="R85" i="10" s="1"/>
  <c r="S85" i="10" s="1"/>
  <c r="G111" i="10"/>
  <c r="H111" i="10"/>
  <c r="G112" i="10"/>
  <c r="H112" i="10"/>
  <c r="G113" i="10"/>
  <c r="H113" i="10"/>
  <c r="H110" i="10"/>
  <c r="H99" i="10"/>
  <c r="H103" i="10"/>
  <c r="H104" i="10"/>
  <c r="H105" i="10"/>
  <c r="H106" i="10"/>
  <c r="H107" i="10"/>
  <c r="H108" i="10"/>
  <c r="H98" i="10"/>
  <c r="G99" i="10"/>
  <c r="G103" i="10"/>
  <c r="G104" i="10"/>
  <c r="G105" i="10"/>
  <c r="G106" i="10"/>
  <c r="G107" i="10"/>
  <c r="G108" i="10"/>
  <c r="G98" i="10"/>
  <c r="R98" i="10" s="1"/>
  <c r="S98" i="10" s="1"/>
  <c r="F103" i="10"/>
  <c r="G110" i="10"/>
  <c r="N109" i="10"/>
  <c r="N23" i="10" s="1"/>
  <c r="F110" i="10"/>
  <c r="J97" i="10"/>
  <c r="J22" i="10" s="1"/>
  <c r="K97" i="10"/>
  <c r="K22" i="10" s="1"/>
  <c r="L22" i="10"/>
  <c r="O97" i="10"/>
  <c r="T97" i="10"/>
  <c r="J109" i="10"/>
  <c r="J23" i="10" s="1"/>
  <c r="K23" i="10"/>
  <c r="M109" i="10"/>
  <c r="T109" i="10"/>
  <c r="D109" i="10"/>
  <c r="D23" i="10" s="1"/>
  <c r="F111" i="10"/>
  <c r="F112" i="10"/>
  <c r="F113" i="10"/>
  <c r="E97" i="10"/>
  <c r="E22" i="10" s="1"/>
  <c r="F98" i="10"/>
  <c r="F99" i="10"/>
  <c r="F104" i="10"/>
  <c r="F105" i="10"/>
  <c r="F106" i="10"/>
  <c r="F107" i="10"/>
  <c r="F108" i="10"/>
  <c r="D97" i="10"/>
  <c r="D22" i="10" s="1"/>
  <c r="E71" i="10"/>
  <c r="F71" i="10"/>
  <c r="J71" i="10"/>
  <c r="K71" i="10"/>
  <c r="P71" i="10"/>
  <c r="I94" i="10"/>
  <c r="D94" i="10"/>
  <c r="D93" i="10" s="1"/>
  <c r="H70" i="10"/>
  <c r="G70" i="10"/>
  <c r="H86" i="10"/>
  <c r="H87" i="10"/>
  <c r="H89" i="10"/>
  <c r="H90" i="10"/>
  <c r="G86" i="10"/>
  <c r="G87" i="10"/>
  <c r="G88" i="10"/>
  <c r="G89" i="10"/>
  <c r="G90" i="10"/>
  <c r="G91" i="10"/>
  <c r="G84" i="10"/>
  <c r="J69" i="10"/>
  <c r="K69" i="10"/>
  <c r="L69" i="10"/>
  <c r="M69" i="10"/>
  <c r="N69" i="10"/>
  <c r="O69" i="10"/>
  <c r="P69" i="10"/>
  <c r="D70" i="10"/>
  <c r="D69" i="10" s="1"/>
  <c r="R88" i="10" l="1"/>
  <c r="S88" i="10" s="1"/>
  <c r="R107" i="10"/>
  <c r="S107" i="10" s="1"/>
  <c r="R108" i="10"/>
  <c r="S108" i="10" s="1"/>
  <c r="G94" i="10"/>
  <c r="G93" i="10" s="1"/>
  <c r="I93" i="10"/>
  <c r="R106" i="10"/>
  <c r="S106" i="10" s="1"/>
  <c r="R87" i="10"/>
  <c r="S87" i="10" s="1"/>
  <c r="Q69" i="10"/>
  <c r="H72" i="10"/>
  <c r="H71" i="10" s="1"/>
  <c r="R103" i="10"/>
  <c r="S103" i="10" s="1"/>
  <c r="R86" i="10"/>
  <c r="S86" i="10" s="1"/>
  <c r="G72" i="10"/>
  <c r="O71" i="10"/>
  <c r="Q71" i="10" s="1"/>
  <c r="Q72" i="10"/>
  <c r="R91" i="10"/>
  <c r="S91" i="10" s="1"/>
  <c r="O22" i="10"/>
  <c r="Q22" i="10" s="1"/>
  <c r="Q97" i="10"/>
  <c r="R89" i="10"/>
  <c r="S89" i="10" s="1"/>
  <c r="R70" i="10"/>
  <c r="S70" i="10" s="1"/>
  <c r="R105" i="10"/>
  <c r="S105" i="10" s="1"/>
  <c r="R104" i="10"/>
  <c r="S104" i="10" s="1"/>
  <c r="R111" i="10"/>
  <c r="S111" i="10" s="1"/>
  <c r="R90" i="10"/>
  <c r="S90" i="10" s="1"/>
  <c r="R99" i="10"/>
  <c r="S99" i="10" s="1"/>
  <c r="R112" i="10"/>
  <c r="S112" i="10" s="1"/>
  <c r="M71" i="10"/>
  <c r="R110" i="10"/>
  <c r="S110" i="10" s="1"/>
  <c r="R113" i="10"/>
  <c r="S113" i="10" s="1"/>
  <c r="M34" i="10"/>
  <c r="R84" i="10"/>
  <c r="S84" i="10" s="1"/>
  <c r="M23" i="10"/>
  <c r="F34" i="10"/>
  <c r="F33" i="10" s="1"/>
  <c r="F21" i="10" s="1"/>
  <c r="M22" i="10"/>
  <c r="G109" i="10"/>
  <c r="I92" i="10"/>
  <c r="D34" i="10"/>
  <c r="F109" i="10"/>
  <c r="F23" i="10" s="1"/>
  <c r="E34" i="10"/>
  <c r="F97" i="10"/>
  <c r="F22" i="10" s="1"/>
  <c r="I34" i="10"/>
  <c r="I22" i="10"/>
  <c r="I23" i="10"/>
  <c r="H109" i="10"/>
  <c r="H23" i="10" s="1"/>
  <c r="L71" i="10"/>
  <c r="N71" i="10"/>
  <c r="N97" i="10"/>
  <c r="N22" i="10" s="1"/>
  <c r="P23" i="10" l="1"/>
  <c r="Q109" i="10"/>
  <c r="F19" i="10"/>
  <c r="G71" i="10"/>
  <c r="R71" i="10" s="1"/>
  <c r="S71" i="10" s="1"/>
  <c r="R72" i="10"/>
  <c r="S72" i="10" s="1"/>
  <c r="G23" i="10"/>
  <c r="R23" i="10" s="1"/>
  <c r="S23" i="10" s="1"/>
  <c r="R109" i="10"/>
  <c r="S109" i="10" s="1"/>
  <c r="I33" i="10"/>
  <c r="Q23" i="10" l="1"/>
  <c r="I21" i="10"/>
  <c r="H67" i="10"/>
  <c r="H66" i="10"/>
  <c r="H65" i="10"/>
  <c r="H63" i="10"/>
  <c r="H62" i="10"/>
  <c r="H61" i="10"/>
  <c r="H60" i="10"/>
  <c r="H59" i="10"/>
  <c r="H58" i="10"/>
  <c r="H57" i="10"/>
  <c r="H56" i="10"/>
  <c r="H55" i="10"/>
  <c r="H54" i="10"/>
  <c r="H53" i="10"/>
  <c r="H52" i="10"/>
  <c r="H51" i="10"/>
  <c r="H50" i="10"/>
  <c r="H49" i="10"/>
  <c r="H94" i="10"/>
  <c r="R94" i="10" l="1"/>
  <c r="S94" i="10" s="1"/>
  <c r="H93" i="10"/>
  <c r="P64" i="10"/>
  <c r="O64" i="10"/>
  <c r="Q64" i="10" s="1"/>
  <c r="L64" i="10"/>
  <c r="L35" i="10" s="1"/>
  <c r="J64" i="10"/>
  <c r="G67" i="10"/>
  <c r="R67" i="10" s="1"/>
  <c r="S67" i="10" s="1"/>
  <c r="G66" i="10"/>
  <c r="R66" i="10" s="1"/>
  <c r="S66" i="10" s="1"/>
  <c r="G65" i="10"/>
  <c r="R65" i="10" s="1"/>
  <c r="S65" i="10" s="1"/>
  <c r="G63" i="10"/>
  <c r="R63" i="10" s="1"/>
  <c r="S63" i="10" s="1"/>
  <c r="G62" i="10"/>
  <c r="R62" i="10" s="1"/>
  <c r="S62" i="10" s="1"/>
  <c r="G61" i="10"/>
  <c r="R61" i="10" s="1"/>
  <c r="S61" i="10" s="1"/>
  <c r="G60" i="10"/>
  <c r="R60" i="10" s="1"/>
  <c r="S60" i="10" s="1"/>
  <c r="G59" i="10"/>
  <c r="R59" i="10" s="1"/>
  <c r="S59" i="10" s="1"/>
  <c r="G58" i="10"/>
  <c r="R58" i="10" s="1"/>
  <c r="S58" i="10" s="1"/>
  <c r="G57" i="10"/>
  <c r="R57" i="10" s="1"/>
  <c r="S57" i="10" s="1"/>
  <c r="G56" i="10"/>
  <c r="R56" i="10" s="1"/>
  <c r="S56" i="10" s="1"/>
  <c r="G55" i="10"/>
  <c r="R55" i="10" s="1"/>
  <c r="S55" i="10" s="1"/>
  <c r="G54" i="10"/>
  <c r="R54" i="10" s="1"/>
  <c r="S54" i="10" s="1"/>
  <c r="G53" i="10"/>
  <c r="R53" i="10" s="1"/>
  <c r="S53" i="10" s="1"/>
  <c r="G52" i="10"/>
  <c r="R52" i="10" s="1"/>
  <c r="S52" i="10" s="1"/>
  <c r="G51" i="10"/>
  <c r="R51" i="10" s="1"/>
  <c r="S51" i="10" s="1"/>
  <c r="G50" i="10"/>
  <c r="R50" i="10" s="1"/>
  <c r="S50" i="10" s="1"/>
  <c r="G49" i="10"/>
  <c r="R49" i="10" s="1"/>
  <c r="S49" i="10" s="1"/>
  <c r="G64" i="10" l="1"/>
  <c r="E92" i="10" l="1"/>
  <c r="E26" i="10"/>
  <c r="E25" i="10" s="1"/>
  <c r="E20" i="10" s="1"/>
  <c r="G26" i="10"/>
  <c r="P48" i="10"/>
  <c r="P35" i="10" s="1"/>
  <c r="P34" i="10" s="1"/>
  <c r="P33" i="10" s="1"/>
  <c r="P21" i="10" s="1"/>
  <c r="P19" i="10" s="1"/>
  <c r="O48" i="10"/>
  <c r="O35" i="10" s="1"/>
  <c r="J48" i="10"/>
  <c r="J35" i="10" s="1"/>
  <c r="J96" i="10"/>
  <c r="J31" i="10"/>
  <c r="Q35" i="10" l="1"/>
  <c r="Q48" i="10"/>
  <c r="H48" i="10"/>
  <c r="G25" i="10"/>
  <c r="E33" i="10"/>
  <c r="E21" i="10" s="1"/>
  <c r="E19" i="10" s="1"/>
  <c r="G48" i="10"/>
  <c r="G35" i="10" s="1"/>
  <c r="G97" i="10"/>
  <c r="P26" i="10"/>
  <c r="P25" i="10" s="1"/>
  <c r="P20" i="10" s="1"/>
  <c r="N26" i="10"/>
  <c r="N25" i="10" s="1"/>
  <c r="N20" i="10" s="1"/>
  <c r="M26" i="10"/>
  <c r="L26" i="10"/>
  <c r="L25" i="10" s="1"/>
  <c r="L20" i="10" s="1"/>
  <c r="K26" i="10"/>
  <c r="K25" i="10" s="1"/>
  <c r="K20" i="10" s="1"/>
  <c r="J26" i="10"/>
  <c r="J25" i="10" s="1"/>
  <c r="J20" i="10" s="1"/>
  <c r="I26" i="10"/>
  <c r="H26" i="10"/>
  <c r="H25" i="10" s="1"/>
  <c r="H20" i="10" s="1"/>
  <c r="O26" i="10"/>
  <c r="O25" i="10" l="1"/>
  <c r="Q26" i="10"/>
  <c r="R48" i="10"/>
  <c r="S48" i="10" s="1"/>
  <c r="R26" i="10"/>
  <c r="S26" i="10" s="1"/>
  <c r="M25" i="10"/>
  <c r="G20" i="10"/>
  <c r="R20" i="10" s="1"/>
  <c r="S20" i="10" s="1"/>
  <c r="R25" i="10"/>
  <c r="S25" i="10" s="1"/>
  <c r="G22" i="10"/>
  <c r="I25" i="10"/>
  <c r="N92" i="10"/>
  <c r="L96" i="10"/>
  <c r="L92" i="10"/>
  <c r="G69" i="10"/>
  <c r="D92" i="10"/>
  <c r="D33" i="10" s="1"/>
  <c r="D21" i="10" s="1"/>
  <c r="D19" i="10" s="1"/>
  <c r="D26" i="10"/>
  <c r="D25" i="10" s="1"/>
  <c r="D20" i="10" s="1"/>
  <c r="Q96" i="10" l="1"/>
  <c r="O92" i="10"/>
  <c r="Q92" i="10" s="1"/>
  <c r="Q93" i="10"/>
  <c r="O20" i="10"/>
  <c r="Q20" i="10" s="1"/>
  <c r="Q25" i="10"/>
  <c r="M20" i="10"/>
  <c r="G34" i="10"/>
  <c r="M92" i="10"/>
  <c r="I20" i="10"/>
  <c r="H97" i="10"/>
  <c r="K92" i="10"/>
  <c r="H64" i="10"/>
  <c r="H35" i="10" s="1"/>
  <c r="K96" i="10"/>
  <c r="J92" i="10"/>
  <c r="H69" i="10"/>
  <c r="R69" i="10" s="1"/>
  <c r="S69" i="10" s="1"/>
  <c r="G92" i="10" l="1"/>
  <c r="G33" i="10" s="1"/>
  <c r="R93" i="10"/>
  <c r="S93" i="10" s="1"/>
  <c r="H22" i="10"/>
  <c r="R22" i="10" s="1"/>
  <c r="S22" i="10" s="1"/>
  <c r="R97" i="10"/>
  <c r="S97" i="10" s="1"/>
  <c r="M33" i="10"/>
  <c r="R35" i="10"/>
  <c r="S35" i="10" s="1"/>
  <c r="R64" i="10"/>
  <c r="S64" i="10" s="1"/>
  <c r="R96" i="10"/>
  <c r="S96" i="10" s="1"/>
  <c r="I19" i="10"/>
  <c r="H92" i="10"/>
  <c r="L34" i="10"/>
  <c r="L33" i="10" s="1"/>
  <c r="L21" i="10" s="1"/>
  <c r="L19" i="10" s="1"/>
  <c r="K34" i="10"/>
  <c r="K33" i="10" s="1"/>
  <c r="K21" i="10" s="1"/>
  <c r="O34" i="10"/>
  <c r="N34" i="10"/>
  <c r="J34" i="10"/>
  <c r="J33" i="10" s="1"/>
  <c r="R92" i="10" l="1"/>
  <c r="S92" i="10" s="1"/>
  <c r="Q34" i="10"/>
  <c r="H34" i="10"/>
  <c r="R34" i="10" s="1"/>
  <c r="S34" i="10" s="1"/>
  <c r="M21" i="10"/>
  <c r="G21" i="10"/>
  <c r="G19" i="10" s="1"/>
  <c r="K19" i="10"/>
  <c r="N33" i="10"/>
  <c r="N21" i="10" s="1"/>
  <c r="N19" i="10" s="1"/>
  <c r="O33" i="10"/>
  <c r="O21" i="10" s="1"/>
  <c r="O19" i="10" s="1"/>
  <c r="Q33" i="10" l="1"/>
  <c r="H33" i="10"/>
  <c r="H21" i="10" s="1"/>
  <c r="H19" i="10" s="1"/>
  <c r="M19" i="10"/>
  <c r="J21" i="10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Q19" i="10" l="1"/>
  <c r="Q21" i="10"/>
  <c r="R33" i="10"/>
  <c r="S33" i="10" s="1"/>
  <c r="R21" i="10"/>
  <c r="S21" i="10" s="1"/>
  <c r="R19" i="10"/>
  <c r="S19" i="10" s="1"/>
  <c r="C19" i="10"/>
  <c r="J19" i="10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8" i="10"/>
  <c r="C18" i="10" s="1"/>
  <c r="D18" i="10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E18" i="10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  <c r="D19" i="1" l="1"/>
</calcChain>
</file>

<file path=xl/sharedStrings.xml><?xml version="1.0" encoding="utf-8"?>
<sst xmlns="http://schemas.openxmlformats.org/spreadsheetml/2006/main" count="2060" uniqueCount="1076">
  <si>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</si>
  <si>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</si>
  <si>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</si>
  <si>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</si>
  <si>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</si>
  <si>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</si>
  <si>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</si>
  <si>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</si>
  <si>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</si>
  <si>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</si>
  <si>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</si>
  <si>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</si>
  <si>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</si>
  <si>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</si>
  <si>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</si>
  <si>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</si>
  <si>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</si>
  <si>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</si>
  <si>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</si>
  <si>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</si>
  <si>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</si>
  <si>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</si>
  <si>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</si>
  <si>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</si>
  <si>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</si>
  <si>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</si>
  <si>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</si>
  <si>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</si>
  <si>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</si>
  <si>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</si>
  <si>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</si>
  <si>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</si>
  <si>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</si>
  <si>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</si>
  <si>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</si>
  <si>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</si>
  <si>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</si>
  <si>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</si>
  <si>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</si>
  <si>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</si>
  <si>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</si>
  <si>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</si>
  <si>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</si>
  <si>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</si>
  <si>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</si>
  <si>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</si>
  <si>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</si>
  <si>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</si>
  <si>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</si>
  <si>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</si>
  <si>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</si>
  <si>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</si>
  <si>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</si>
  <si>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 xml:space="preserve">Всего 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</si>
  <si>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</si>
  <si>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</si>
  <si>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</si>
  <si>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</si>
  <si>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</si>
  <si>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</si>
  <si>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</si>
  <si>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</si>
  <si>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</si>
  <si>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</si>
  <si>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</si>
  <si>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</si>
  <si>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</si>
  <si>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</si>
  <si>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</si>
  <si>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</si>
  <si>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</si>
  <si>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</si>
  <si>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</si>
  <si>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</si>
  <si>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</si>
  <si>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</si>
  <si>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</si>
  <si>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</si>
  <si>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</si>
  <si>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</si>
  <si>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</si>
  <si>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</si>
  <si>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</si>
  <si>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</si>
  <si>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</si>
  <si>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</si>
  <si>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</si>
  <si>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</si>
  <si>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</si>
  <si>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</si>
  <si>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</si>
  <si>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</si>
  <si>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</si>
  <si>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</si>
  <si>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</si>
  <si>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</si>
  <si>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</si>
  <si>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</si>
  <si>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</si>
  <si>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</si>
  <si>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</si>
  <si>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</si>
  <si>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</si>
  <si>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</si>
  <si>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</si>
  <si>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</si>
  <si>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</si>
  <si>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</si>
  <si>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</si>
  <si>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</si>
  <si>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</si>
  <si>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</si>
  <si>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</si>
  <si>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</si>
  <si>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</si>
  <si>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</si>
  <si>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</si>
  <si>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</si>
  <si>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</si>
  <si>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</si>
  <si>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</si>
  <si>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</si>
  <si>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</si>
  <si>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</si>
  <si>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</si>
  <si>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</si>
  <si>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</si>
  <si>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</si>
  <si>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</si>
  <si>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</si>
  <si>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</si>
  <si>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</si>
  <si>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</si>
  <si>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</si>
  <si>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</si>
  <si>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</si>
  <si>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</si>
  <si>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</si>
  <si>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</si>
  <si>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</si>
  <si>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</si>
  <si>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</si>
  <si>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</si>
  <si>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</si>
  <si>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</si>
  <si>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</si>
  <si>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</si>
  <si>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</si>
  <si>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</si>
  <si>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</si>
  <si>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</si>
  <si>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</si>
  <si>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</si>
  <si>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</si>
  <si>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</si>
  <si>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</si>
  <si>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</si>
  <si>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</si>
  <si>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</si>
  <si>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</si>
  <si>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</si>
  <si>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</si>
  <si>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</si>
  <si>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</si>
  <si>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</si>
  <si>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</si>
  <si>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</si>
  <si>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</si>
  <si>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</si>
  <si>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</si>
  <si>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</si>
  <si>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</si>
  <si>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</si>
  <si>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</si>
  <si>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</si>
  <si>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</si>
  <si>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</si>
  <si>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</si>
  <si>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</si>
  <si>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</si>
  <si>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</si>
  <si>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</si>
  <si>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</si>
  <si>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</si>
  <si>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</si>
  <si>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</si>
  <si>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</si>
  <si>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</si>
  <si>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</si>
  <si>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</si>
  <si>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</si>
  <si>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</si>
  <si>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</si>
  <si>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</si>
  <si>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</si>
  <si>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</si>
  <si>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</si>
  <si>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</si>
  <si>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</si>
  <si>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</si>
  <si>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</si>
  <si>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</si>
  <si>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</si>
  <si>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</si>
  <si>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</si>
  <si>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</si>
  <si>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</si>
  <si>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</si>
  <si>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</si>
  <si>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</si>
  <si>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</si>
  <si>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</si>
  <si>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</si>
  <si>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</si>
  <si>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</si>
  <si>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</si>
  <si>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</si>
  <si>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</si>
  <si>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</si>
  <si>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</si>
  <si>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</si>
  <si>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</si>
  <si>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</si>
  <si>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</si>
  <si>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</si>
  <si>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</si>
  <si>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</si>
  <si>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</si>
  <si>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</si>
  <si>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</si>
  <si>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</si>
  <si>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</si>
  <si>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</si>
  <si>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</si>
  <si>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</si>
  <si>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</si>
  <si>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</si>
  <si>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</si>
  <si>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</si>
  <si>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</si>
  <si>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</si>
  <si>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</si>
  <si>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</si>
  <si>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</si>
  <si>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</si>
  <si>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</si>
  <si>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</si>
  <si>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</si>
  <si>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</si>
  <si>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</si>
  <si>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</si>
  <si>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</si>
  <si>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</si>
  <si>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</si>
  <si>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</si>
  <si>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</si>
  <si>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</si>
  <si>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</si>
  <si>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</si>
  <si>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</si>
  <si>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</si>
  <si>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</si>
  <si>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</si>
  <si>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</si>
  <si>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</si>
  <si>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</si>
  <si>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</si>
  <si>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</si>
  <si>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</si>
  <si>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</si>
  <si>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</si>
  <si>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</si>
  <si>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</si>
  <si>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</si>
  <si>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</si>
  <si>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</si>
  <si>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</si>
  <si>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</si>
  <si>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</si>
  <si>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</si>
  <si>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</si>
  <si>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</si>
  <si>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</si>
  <si>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</si>
  <si>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</si>
  <si>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</si>
  <si>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</si>
  <si>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</si>
  <si>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</si>
  <si>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</si>
  <si>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</si>
  <si>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</si>
  <si>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</si>
  <si>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</si>
  <si>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</si>
  <si>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</si>
  <si>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</si>
  <si>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</si>
  <si>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</si>
  <si>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</si>
  <si>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</si>
  <si>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</si>
  <si>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</si>
  <si>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</si>
  <si>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</si>
  <si>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</si>
  <si>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</si>
  <si>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</si>
  <si>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</si>
  <si>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</si>
  <si>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</si>
  <si>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</si>
  <si>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</si>
  <si>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</si>
  <si>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</si>
  <si>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</si>
  <si>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</si>
  <si>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</si>
  <si>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</si>
  <si>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</si>
  <si>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</si>
  <si>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</si>
  <si>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</si>
  <si>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</si>
  <si>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</si>
  <si>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</si>
  <si>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</si>
  <si>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</si>
  <si>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</si>
  <si>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</si>
  <si>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</si>
  <si>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</si>
  <si>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</si>
  <si>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</si>
  <si>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</si>
  <si>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</si>
  <si>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</si>
  <si>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</si>
  <si>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</si>
  <si>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</si>
  <si>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</si>
  <si>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</si>
  <si>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</si>
  <si>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</si>
  <si>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</si>
  <si>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</si>
  <si>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</si>
  <si>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</si>
  <si>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</si>
  <si>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</si>
  <si>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</si>
  <si>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</si>
  <si>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</si>
  <si>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</si>
  <si>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</si>
  <si>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</si>
  <si>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</si>
  <si>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</si>
  <si>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</si>
  <si>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</si>
  <si>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</si>
  <si>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</si>
  <si>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</si>
  <si>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</si>
  <si>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</si>
  <si>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</si>
  <si>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</si>
  <si>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</si>
  <si>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</si>
  <si>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</si>
  <si>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</si>
  <si>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</si>
  <si>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</si>
  <si>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</si>
  <si>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</si>
  <si>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</si>
  <si>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</si>
  <si>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</si>
  <si>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</si>
  <si>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</si>
  <si>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</si>
  <si>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</si>
  <si>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</si>
  <si>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</si>
  <si>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</si>
  <si>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</si>
  <si>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</si>
  <si>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</si>
  <si>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</si>
  <si>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</si>
  <si>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</si>
  <si>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</si>
  <si>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</si>
  <si>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</si>
  <si>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</si>
  <si>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</si>
  <si>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</si>
  <si>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</si>
  <si>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</si>
  <si>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</si>
  <si>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</si>
  <si>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</si>
  <si>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</si>
  <si>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</si>
  <si>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</si>
  <si>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</si>
  <si>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</si>
  <si>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</si>
  <si>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</si>
  <si>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</si>
  <si>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</si>
  <si>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</si>
  <si>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</si>
  <si>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</si>
  <si>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</si>
  <si>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</si>
  <si>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</si>
  <si>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</si>
  <si>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</si>
  <si>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</si>
  <si>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</si>
  <si>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</si>
  <si>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</si>
  <si>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</si>
  <si>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</si>
  <si>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</si>
  <si>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</si>
  <si>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</si>
  <si>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</si>
  <si>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</si>
  <si>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</si>
  <si>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</si>
  <si>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</si>
  <si>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</si>
  <si>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</si>
  <si>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</si>
  <si>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</si>
  <si>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</si>
  <si>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</si>
  <si>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</si>
  <si>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</si>
  <si>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</si>
  <si>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</si>
  <si>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</si>
  <si>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</si>
  <si>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</si>
  <si>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</si>
  <si>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</si>
  <si>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</si>
  <si>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</si>
  <si>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</si>
  <si>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</si>
  <si>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</si>
  <si>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</si>
  <si>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</si>
  <si>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</si>
  <si>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</si>
  <si>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</si>
  <si>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</si>
  <si>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</si>
  <si>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</si>
  <si>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</si>
  <si>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</si>
  <si>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</si>
  <si>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</si>
  <si>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</si>
  <si>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</si>
  <si>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</si>
  <si>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</si>
  <si>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</si>
  <si>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</si>
  <si>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</si>
  <si>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</si>
  <si>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</si>
  <si>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</si>
  <si>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</si>
  <si>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</si>
  <si>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</si>
  <si>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</si>
  <si>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</si>
  <si>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</si>
  <si>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</si>
  <si>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</si>
  <si>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</si>
  <si>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</si>
  <si>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</si>
  <si>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</si>
  <si>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</si>
  <si>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</si>
  <si>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</si>
  <si>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</si>
  <si>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</si>
  <si>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</si>
  <si>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</si>
  <si>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</si>
  <si>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</si>
  <si>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</si>
  <si>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</si>
  <si>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</si>
  <si>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</si>
  <si>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</si>
  <si>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</si>
  <si>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</si>
  <si>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</si>
  <si>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</si>
  <si>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</si>
  <si>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</si>
  <si>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</si>
  <si>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</si>
  <si>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</si>
  <si>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</si>
  <si>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</si>
  <si>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</si>
  <si>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</si>
  <si>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</si>
  <si>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</si>
  <si>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</si>
  <si>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</si>
  <si>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</si>
  <si>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</si>
  <si>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</si>
  <si>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</si>
  <si>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</si>
  <si>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</si>
  <si>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</si>
  <si>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</si>
  <si>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</si>
  <si>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</si>
  <si>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</si>
  <si>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</si>
  <si>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</si>
  <si>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</si>
  <si>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</si>
  <si>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</si>
  <si>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</si>
  <si>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</si>
  <si>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</si>
  <si>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</si>
  <si>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</si>
  <si>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</si>
  <si>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</si>
  <si>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</si>
  <si>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</si>
  <si>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</si>
  <si>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</si>
  <si>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</si>
  <si>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</si>
  <si>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</si>
  <si>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</si>
  <si>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</si>
  <si>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</si>
  <si>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</si>
  <si>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</si>
  <si>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</si>
  <si>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</si>
  <si>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</si>
  <si>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</si>
  <si>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</si>
  <si>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</si>
  <si>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</si>
  <si>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</si>
  <si>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</si>
  <si>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</si>
  <si>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</si>
  <si>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</si>
  <si>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</si>
  <si>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</si>
  <si>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</si>
  <si>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</si>
  <si>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</si>
  <si>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</si>
  <si>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</si>
  <si>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</si>
  <si>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</si>
  <si>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</si>
  <si>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</si>
  <si>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</si>
  <si>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</si>
  <si>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</si>
  <si>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</si>
  <si>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</si>
  <si>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</si>
  <si>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</si>
  <si>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</si>
  <si>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</si>
  <si>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</si>
  <si>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</si>
  <si>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</si>
  <si>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</si>
  <si>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</si>
  <si>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</si>
  <si>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</si>
  <si>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</si>
  <si>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</si>
  <si>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</si>
  <si>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</si>
  <si>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</si>
  <si>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</si>
  <si>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</si>
  <si>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</si>
  <si>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</si>
  <si>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</si>
  <si>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</si>
  <si>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</si>
  <si>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</si>
  <si>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</si>
  <si>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</si>
  <si>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</si>
  <si>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</si>
  <si>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</si>
  <si>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</si>
  <si>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</si>
  <si>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</si>
  <si>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</si>
  <si>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</si>
  <si>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</si>
  <si>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</si>
  <si>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</si>
  <si>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</si>
  <si>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</si>
  <si>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</si>
  <si>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</si>
  <si>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</si>
  <si>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</si>
  <si>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</si>
  <si>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</si>
  <si>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</si>
  <si>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</si>
  <si>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</si>
  <si>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</si>
  <si>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</si>
  <si>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</si>
  <si>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</si>
  <si>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</si>
  <si>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</si>
  <si>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</si>
  <si>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</si>
  <si>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</si>
  <si>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</si>
  <si>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</si>
  <si>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</si>
  <si>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</si>
  <si>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</si>
  <si>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</si>
  <si>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</si>
  <si>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</si>
  <si>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</si>
  <si>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</si>
  <si>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</si>
  <si>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</si>
  <si>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</si>
  <si>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</si>
  <si>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</si>
  <si>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</si>
  <si>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</si>
  <si>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</si>
  <si>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</si>
  <si>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</si>
  <si>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</si>
  <si>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</si>
  <si>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</si>
  <si>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</si>
  <si>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</si>
  <si>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</si>
  <si>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</si>
  <si>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</si>
  <si>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</si>
  <si>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</si>
  <si>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</si>
  <si>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</si>
  <si>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</si>
  <si>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</si>
  <si>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</si>
  <si>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</si>
  <si>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</si>
  <si>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</si>
  <si>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</si>
  <si>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</si>
  <si>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</si>
  <si>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</si>
  <si>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</si>
  <si>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</si>
  <si>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</si>
  <si>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</si>
  <si>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</si>
  <si>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</si>
  <si>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</si>
  <si>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</si>
  <si>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</si>
  <si>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</si>
  <si>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</si>
  <si>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</si>
  <si>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</si>
  <si>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</si>
  <si>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</si>
  <si>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</si>
  <si>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</si>
  <si>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</si>
  <si>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</si>
  <si>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</si>
  <si>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</si>
  <si>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</si>
  <si>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</si>
  <si>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</si>
  <si>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</si>
  <si>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</si>
  <si>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</si>
  <si>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</si>
  <si>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</si>
  <si>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</si>
  <si>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</si>
  <si>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</si>
  <si>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</si>
  <si>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</si>
  <si>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</si>
  <si>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</si>
  <si>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</si>
  <si>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</si>
  <si>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</si>
  <si>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</si>
  <si>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</si>
  <si>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</si>
  <si>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</si>
  <si>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</si>
  <si>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</si>
  <si>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</si>
  <si>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</si>
  <si>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</si>
  <si>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</si>
  <si>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</si>
  <si>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</si>
  <si>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</si>
  <si>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</si>
  <si>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</si>
  <si>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</si>
  <si>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</si>
  <si>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</si>
  <si>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</si>
  <si>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</si>
  <si>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</si>
  <si>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</si>
  <si>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</si>
  <si>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</si>
  <si>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</si>
  <si>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</si>
  <si>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</si>
  <si>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</si>
  <si>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</si>
  <si>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</si>
  <si>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</si>
  <si>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</si>
  <si>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</si>
  <si>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</si>
  <si>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</si>
  <si>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</si>
  <si>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</si>
  <si>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</si>
  <si>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</si>
  <si>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</si>
  <si>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</si>
  <si>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финансирования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</si>
  <si>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</si>
  <si>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</si>
  <si>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</si>
  <si>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Приложение  № 10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</si>
  <si>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</si>
  <si>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</si>
  <si>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</si>
  <si>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</si>
  <si>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</si>
  <si>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</si>
  <si>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</si>
  <si>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</si>
  <si>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</si>
  <si>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</si>
  <si>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</si>
  <si>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</si>
  <si>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</si>
  <si>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</si>
  <si>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</si>
  <si>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</si>
  <si>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</si>
  <si>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</si>
  <si>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</si>
  <si>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</si>
  <si>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</si>
  <si>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</si>
  <si>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</si>
  <si>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</si>
  <si>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</si>
  <si>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</si>
  <si>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</si>
  <si>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</si>
  <si>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</si>
  <si>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</si>
  <si>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</si>
  <si>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</si>
  <si>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</si>
  <si>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</si>
  <si>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</si>
  <si>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</si>
  <si>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</si>
  <si>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</si>
  <si>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</si>
  <si>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</si>
  <si>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</si>
  <si>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</si>
  <si>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</si>
  <si>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</si>
  <si>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</si>
  <si>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</si>
  <si>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</si>
  <si>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</si>
  <si>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</si>
  <si>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</si>
  <si>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</si>
  <si>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</si>
  <si>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</si>
  <si>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</si>
  <si>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</si>
  <si>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</si>
  <si>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</si>
  <si>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</si>
  <si>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</si>
  <si>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</si>
  <si>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</si>
  <si>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</si>
  <si>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</si>
  <si>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</si>
  <si>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</si>
  <si>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</si>
  <si>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</si>
  <si>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</si>
  <si>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</si>
  <si>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</si>
  <si>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</si>
  <si>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</si>
  <si>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</si>
  <si>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</si>
  <si>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</si>
  <si>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</si>
  <si>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</si>
  <si>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</si>
  <si>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</si>
  <si>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</si>
  <si>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</si>
  <si>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</si>
  <si>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</si>
  <si>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</si>
  <si>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</si>
  <si>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</si>
  <si>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</si>
  <si>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</si>
  <si>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</si>
  <si>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</si>
  <si>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</si>
  <si>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</si>
  <si>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</si>
  <si>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</si>
  <si>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</si>
  <si>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 xml:space="preserve"> реквизиты решения органа исполнительной власти, утвердившего инвестиционную программу</t>
  </si>
  <si>
    <t>I_ ТП 20.1.1.1.1</t>
  </si>
  <si>
    <t>I_ ТП 20.1.1.1.2.</t>
  </si>
  <si>
    <t>I_ТП 20.1.1.1.3</t>
  </si>
  <si>
    <t>1.2.1.2.1</t>
  </si>
  <si>
    <t>ГУП "РЭС"РБ</t>
  </si>
  <si>
    <t>Отчет о реализации инвестиционной программы  ГУП "Региональные электрические сети "РБ</t>
  </si>
  <si>
    <t>Внесена корректировка</t>
  </si>
  <si>
    <t xml:space="preserve">Фактический объем финансирования капитальных вложений на  01.01. года 2022, млн. рублей 
(с НДС) </t>
  </si>
  <si>
    <t xml:space="preserve">Остаток финансирования капитальных вложений 
на  01.01. года 2022  в прогнозных ценах соответствующих лет,  млн. рублей (с НДС) </t>
  </si>
  <si>
    <t>Финансирование капитальных вложений года  2022, млн. рублей (с НДС)</t>
  </si>
  <si>
    <t>Реконструкция ТП-14 н.п. Кудеевский КТПП-250/10/0,4кВ (проходного типа)</t>
  </si>
  <si>
    <t>L_ 2022_1211_Ц_3</t>
  </si>
  <si>
    <t>Замена КТП-94 "РСУ ДОР АБЗ" с трансформатором 400 кВА</t>
  </si>
  <si>
    <t>L_БГЭС_1.2.1.1.7</t>
  </si>
  <si>
    <t>Реконструкция  ТП-2906, замена    Т-1   1980 г.в. кол-ве  1шт ТМ-630 на ТМГ-630 .(0)</t>
  </si>
  <si>
    <t xml:space="preserve"> L_ 202201131</t>
  </si>
  <si>
    <t>Реконструкция  ТП-2906, замена    Т-2   1981 г.в. кол-ве  1шт ТМ-630 на ТМГ-630 .(0)</t>
  </si>
  <si>
    <t xml:space="preserve"> L_ 202201132</t>
  </si>
  <si>
    <t>Реконструкция  ТП-2902, замена    Т-2   нет табл г.в. кол-ве  1шт ТМ-630 на ТМГ-630 .(0)</t>
  </si>
  <si>
    <t>L_ 202201133</t>
  </si>
  <si>
    <t>Реконструкция  ТП-2907, замена    Т-1  нет табл г.в. кол-ве  1шт ТМ-630 на ТМГ-630 .(0)</t>
  </si>
  <si>
    <t xml:space="preserve"> L_ 202201134</t>
  </si>
  <si>
    <t>Реконструкция  ТП-5004, замена    Т-1   1979 г.в. кол-ве  1шт ТМ-630 на ТМГ-630 .(0)</t>
  </si>
  <si>
    <t xml:space="preserve"> L_ 202201135</t>
  </si>
  <si>
    <t>Реконструкция  ТП-5004, замена    Т-2   1990 г.в. кол-ве  1шт ТМ-630 на ТМГ-630 .(0)</t>
  </si>
  <si>
    <t xml:space="preserve"> L_ 202201136</t>
  </si>
  <si>
    <t>Реконструкция  ТП-5304, замена    Т-2   1989 г.в. кол-ве  1шт ТМ-400 на ТМГ-400 .(0)</t>
  </si>
  <si>
    <t>L_ 202201137</t>
  </si>
  <si>
    <t>Реконструкция  ТП-509, замена    Т-1   1971г.в. кол-ве  1шт ТМ-400 на ТМГ-400 .(0)</t>
  </si>
  <si>
    <t>L_ 202201138</t>
  </si>
  <si>
    <t>Реконструкция  ТП-509, замена    Т-2   нет табл г.в. кол-ве  1шт ТМ-400 на ТМГ-400 .(0)</t>
  </si>
  <si>
    <t>L_ 202201139</t>
  </si>
  <si>
    <t>Реконструкция  ТП-5005, замена    Т-1   1970 г.в. кол-ве  1шт ТМ-400 на ТМГ-400 .(0)</t>
  </si>
  <si>
    <t>L_ 2022011310</t>
  </si>
  <si>
    <t>L_ 2022011311</t>
  </si>
  <si>
    <t>Реконструкция  ТП-2810, замена    Т-1   1982 г.в. кол-ве  1шт ТМ-400 на ТМГ-400 .(0)</t>
  </si>
  <si>
    <t>L_ 2022011312</t>
  </si>
  <si>
    <t>Реконструкция  ТП-2810, замена    Т-2   1985 г.в. кол-ве  1шт ТМ-400 на ТМГ-400 .(0)</t>
  </si>
  <si>
    <t>L_ 2022011313</t>
  </si>
  <si>
    <t>Реконструкция  ТП-1707, замена    1996 г.в. кол-ве  1шт ТМ-250 на ТМГ-250 .(0)</t>
  </si>
  <si>
    <t>L_ 2022011314</t>
  </si>
  <si>
    <t>Реконструкция  ТП-502, замена    Т-1   1986г.в. кол-ве  1шт ТМ-160 на ТМГ-160 .(0)</t>
  </si>
  <si>
    <t>L_ 2022011315</t>
  </si>
  <si>
    <t>Реконструкция  ТП-502, замена    Т-2   1986г.в. кол-ве  1шт ТМ-160 на ТМГ-160 .(0)</t>
  </si>
  <si>
    <t>L_ 2022011316</t>
  </si>
  <si>
    <t>Реконструкция КТП-1441  п.Ким Альшеевского р-на  замена ТМ-100 на ТМГ-160 первичн напряж 10кВ</t>
  </si>
  <si>
    <t>L_ 2022011317</t>
  </si>
  <si>
    <t>Реконструкция КТП-1817  п.Ким Альшеевского р-на замена ТМ-250 на ТМГ-250 первичн напряж 10кВ</t>
  </si>
  <si>
    <t>L_ 2022011318</t>
  </si>
  <si>
    <t>Реконструкция КТП-1816 п.Ким Альшеевского р-на  замена ТМ-400 на ТМГ-400 первичн напряж 10кВ</t>
  </si>
  <si>
    <t>L_ 2022011319</t>
  </si>
  <si>
    <t>Установка вольтдобавочного трансформатора 63 кВА в д.Картали для электроснабжения д.Тихий Ключ</t>
  </si>
  <si>
    <t>L_БГЭС_1.2.1.2.1</t>
  </si>
  <si>
    <t>Реконструкция ВЛ-0,4кВ от КТП-100/27,5/0,4 кВ КЖД до д.Карталы,Тихий Ключ - 3,7 км изменение на 0 км</t>
  </si>
  <si>
    <t>Реконструкция ВЛ-0,4 кВ от КТП-64, с.Ломовка ул.Пролетарская, Лесозаготовителей - 2,7 км изменение на 0 км</t>
  </si>
  <si>
    <t>Реконструкция ВЛ-6кВ ф.-13 ПС Монтажная</t>
  </si>
  <si>
    <t>Реконстркуция ЛЭП-04кВ г.Агидель ул Мира 5/1 ГК  L= 0,250 км</t>
  </si>
  <si>
    <t xml:space="preserve">Реконструкция ВЛ-04кВ ф.ул.Январская на КТП-5123   0,300 км </t>
  </si>
  <si>
    <t xml:space="preserve">Реконструкция ВЛ,КЛ-04кВ ф.ул.Молодежная на КТП-1218 КЛ 0,03км  ВЛ  0,50 км </t>
  </si>
  <si>
    <t xml:space="preserve">Реконструкция ВЛ-6кВ Фид. № 7 ПС Амзя  2,6 км </t>
  </si>
  <si>
    <t>L_ 2022_1221_Ц_2</t>
  </si>
  <si>
    <t>L_БГЭС_1.2.2.1.9</t>
  </si>
  <si>
    <t>L_БГЭС_1.2.2.1.10</t>
  </si>
  <si>
    <t>L_ 20220212</t>
  </si>
  <si>
    <t>L_ 20220213</t>
  </si>
  <si>
    <t>L_ 20220214</t>
  </si>
  <si>
    <t>L_ 20220215</t>
  </si>
  <si>
    <t>L_ 20220221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</si>
  <si>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</si>
  <si>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</si>
  <si>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</si>
  <si>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</si>
  <si>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</si>
  <si>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</si>
  <si>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</si>
  <si>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</si>
  <si>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Установка приборов учета, класс напряжения 6 (10) кВ, всего, в том числе:</t>
  </si>
  <si>
    <t>L_ 20220311</t>
  </si>
  <si>
    <t>Прочее новое строительство объектов электросетевого хозяйства, всего, в том числе:</t>
  </si>
  <si>
    <t>Строительство ТП-10/0,4кВ, ВЛ-10/0,4кВ для разгрузки и развития существующей сети в н.п. Булгаково</t>
  </si>
  <si>
    <t>L_ 2022_14_Ц_1</t>
  </si>
  <si>
    <t>1.4.4</t>
  </si>
  <si>
    <t xml:space="preserve">Строительство ВЛ-10/0,4кВ к ТП-14 н.п. Кудеевский </t>
  </si>
  <si>
    <t>L_ 2022_14_Ц_4</t>
  </si>
  <si>
    <t>1.4.6</t>
  </si>
  <si>
    <t>Строительство ВЛЗ-6 кВ - 6,2 км для технологического присоединения энергопринимающих устройств УТК "Курташ" в г.Белорецк РБ. Договор ТП №246 от 11.11.2021г.</t>
  </si>
  <si>
    <t>L_БГЭС_4.1.1</t>
  </si>
  <si>
    <t>1.4.7</t>
  </si>
  <si>
    <t>Установка КТП-250/6/0,4 кВ для технологического присоединения энергопринимающих устройств УТК "Курташ" в г.Белорецк РБ. Договор ТП №246 от 11.11.2021г.</t>
  </si>
  <si>
    <t>L_БГЭС_4.1.2</t>
  </si>
  <si>
    <t>1.4.8</t>
  </si>
  <si>
    <t>Строительство   КТПН 6/04кВ  в центрах питания с трансформаторам  250 кВА. с.Н-Березовка  ул.Горная</t>
  </si>
  <si>
    <t xml:space="preserve"> L_ 20220123</t>
  </si>
  <si>
    <t>1.4.9</t>
  </si>
  <si>
    <t>Строительство КЛ-6кВ -0,93км на КТПН 6/04кВ с.Н-Березовка  ул.Горная</t>
  </si>
  <si>
    <t>L_ 202201231</t>
  </si>
  <si>
    <t>1.4.10</t>
  </si>
  <si>
    <t>Строительство КЛ-04кВ -0,180км ввода с КТПН 6/04кВ с.Н-Березовка  ул.Горная</t>
  </si>
  <si>
    <t>L_ 202201232</t>
  </si>
  <si>
    <t>1.4.11</t>
  </si>
  <si>
    <t>Строительство ВЛ-04кВ -0,484км  с КТПН 6/04кВ с.Н-Березовка  ул.Горная</t>
  </si>
  <si>
    <t>L_ 202201233</t>
  </si>
  <si>
    <t>Прочие инвестиционные проекты, всего, в том числе:</t>
  </si>
  <si>
    <t>1.6.1</t>
  </si>
  <si>
    <t>1.6.2</t>
  </si>
  <si>
    <t>1.6.3</t>
  </si>
  <si>
    <t>1.6.4</t>
  </si>
  <si>
    <t>Омметр Виток (с комбинированным питанием) - 1 шт.</t>
  </si>
  <si>
    <t>L_БГЭС_1.6.7</t>
  </si>
  <si>
    <t>ПИРы по зоне ПО СЭС на мероприятия ИП 2023год</t>
  </si>
  <si>
    <t>L_ 20220428</t>
  </si>
  <si>
    <t>ПИРы по зоне ПО ЦЭС на мероприятия ИП 2023-2024 год</t>
  </si>
  <si>
    <t>L_ 2022_06_Ц_3</t>
  </si>
  <si>
    <t>Год раскрытия информации:  2022 год</t>
  </si>
  <si>
    <t>Установка приборов учета   410шт.</t>
  </si>
  <si>
    <t xml:space="preserve">Реконструкция ТП-32 Ф-5 ПС Иглино, (КТП-10/0,4/630 кВа) Инв. №00-003611 </t>
  </si>
  <si>
    <t>Реконструкция ТП-55 Ф-230 ПС Восточная, (КТП-10/0,4/250 кВа) Инв. №00-003630</t>
  </si>
  <si>
    <t>L_ 2022_1211_Ц_4</t>
  </si>
  <si>
    <t>Реконструкция ТП-68 Ф-9 ПС Иглино, (КТП-10/0,4/400 кВа) Инв. №00-003643</t>
  </si>
  <si>
    <t>L_ 2022_1211_Ц_6</t>
  </si>
  <si>
    <t>Реконструкция ТП-2589 "Подстанция КТПН, Стерлитамакский р-н,с.Наумовка, ул.Юбилейная", (КТП-10/0,4/400 кВа), Инв.№ 00-003699.</t>
  </si>
  <si>
    <t>L_ 2022_1211_Ц_7</t>
  </si>
  <si>
    <t>Реконструкция и вынос ВЛ-10кВ Ф-87-8 ПС «Шакша» «Внутриплощадочные сети электроснабжения ВЛ-10кВ, литера 2, РБ000020381202» с переустройством в КЛ-10кВ (Инв. 00-002683) в мкрн. Шакша</t>
  </si>
  <si>
    <t>Строительство ЛЭП-10/0,4 кВ КТП-10/0,4/250 кВа для разгрузки ТП-15 Ф-8 ПС Минзитарово</t>
  </si>
  <si>
    <t>L_ 2022_14_Ц_5</t>
  </si>
  <si>
    <t>Строительство 2КЛ-10 кВ КТП-10/0,4/400 кВа проходного типа для для разгрузки существующей сети в н.п. Булгаково по ул. Медовая.</t>
  </si>
  <si>
    <t>L_ 2022_14_Ц_6</t>
  </si>
  <si>
    <t>Установка реклоузера на ВЛ-10 кВ Ф-4, Ф-5 ПС Иглино, Ф-8 ПС Минзитарово, (3 шт.)</t>
  </si>
  <si>
    <t>L_ 2022_14_Ц_7</t>
  </si>
  <si>
    <t>Покупка УАЗ-390995  -2шт</t>
  </si>
  <si>
    <t>L_ 20220422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</si>
  <si>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</si>
  <si>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</si>
  <si>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</si>
  <si>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</si>
  <si>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</si>
  <si>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</si>
  <si>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</si>
  <si>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</si>
  <si>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</si>
  <si>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</si>
  <si>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</si>
  <si>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</si>
  <si>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</si>
  <si>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</si>
  <si>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</si>
  <si>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</si>
  <si>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</si>
  <si>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</si>
  <si>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</si>
  <si>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</si>
  <si>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</si>
  <si>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</si>
  <si>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1.4.3</t>
  </si>
  <si>
    <t>1.4.5</t>
  </si>
  <si>
    <t>Реконструкция РП,ТП.</t>
  </si>
  <si>
    <t>Реконструкция ТП "Наружные электричекие сети,Республика Башкортостан,Илишевский район, с.Верхнеяркеево, ул.Комсомольск" (инв№ 00-002202) (БКТП-400кВа) (изм. 0)</t>
  </si>
  <si>
    <t>Реконструкция ТП-98, ТП-6, ТП-100 в н.п. Иглино. КТП-250 кВа (1шт) КТП160кВа (2шт)</t>
  </si>
  <si>
    <t>Реконструкция КТП-100кВ в н.п. Алкино на КТП-400 кВа с ТМГ-400кВа (3шт) изм (900кВа)</t>
  </si>
  <si>
    <t xml:space="preserve">Реконструкция ТП-01293 "Трансформатор силовой ТМ 250-10/0,4 Благовещенский р-н, с.Бедеева Поляна" КТП-250кВа (изм.) </t>
  </si>
  <si>
    <t>Реконструкция "Трансформаторная подстанция, Республика Башкортостан, Уфимский р-н, сельсовет Николаевский,с.Нурлино, ул.Школьная,д. 73" 2БКТП-400кВа</t>
  </si>
  <si>
    <t>Реконструкция ТП-0053 г. Благовещенск, ул. Сосновая 2КТПН-400кВа</t>
  </si>
  <si>
    <t>L_ 202201225</t>
  </si>
  <si>
    <t>K_ 20220114_Ц_6</t>
  </si>
  <si>
    <t>K_ 20220114_Ц_7</t>
  </si>
  <si>
    <t>K_ 20220114_Ц_8</t>
  </si>
  <si>
    <t>K_ 20220114_Ц_9</t>
  </si>
  <si>
    <t>K_ 20220114_Ц_10</t>
  </si>
  <si>
    <t>K_ 20220114_Ц_11</t>
  </si>
  <si>
    <t>1.2.1.1.26</t>
  </si>
  <si>
    <t>1.2.1.1.27</t>
  </si>
  <si>
    <t>1.2.1.1.28</t>
  </si>
  <si>
    <t>1.2.1.1.29</t>
  </si>
  <si>
    <t>1.2.1.1.30</t>
  </si>
  <si>
    <t>1.2.1.1.31</t>
  </si>
  <si>
    <t>1.2.1.1.32</t>
  </si>
  <si>
    <t>Реконструкция  ВЛ-04кВ -5,67км,КЛ-04кВ-0,357км. частной  застройки мкр № 22,23</t>
  </si>
  <si>
    <t xml:space="preserve"> L_20220211</t>
  </si>
  <si>
    <t>Реконструкция фидеров ВЛ-6кВ, КЛ-6кВ ф.-13 ПС Монтажная</t>
  </si>
  <si>
    <t>Реконструкция 3КЛ- 6кВ МФК Урал</t>
  </si>
  <si>
    <t>L_ 20220220</t>
  </si>
  <si>
    <t>Реконструкция ВЛ-10кВ «Авзян-Исмакаево» ф. 11-24 (изм. 0)</t>
  </si>
  <si>
    <t>K_ 20220213_Ц_1</t>
  </si>
  <si>
    <t>Реконструкция кабельных выходов Ф-4, Ф-5, Ф-8 ПС Иглино с подстанции с увеличением пропускной способности (ААБлУ 3х240) (L=2х400м.) (изм. 800м.)</t>
  </si>
  <si>
    <t>K_ 20220213_Ц_2</t>
  </si>
  <si>
    <t>Реконструкия ВЛ-0,4кВ "ЛЭП-0,4 кВ от ТП - №6, ТП №6  с. Иглино" (Инв.№00-003634) (изм.0)</t>
  </si>
  <si>
    <t>K_ 20220213_Ц_3</t>
  </si>
  <si>
    <t>Реконструкция ВЛ-0,4кВ ТП-1520 ул.Механизация,ул.Коммунальная Уфа Калин.р-н  L=930м. СИП-2 3х70+1х54,6+2х16 L=1410м. (изм. 420м.)</t>
  </si>
  <si>
    <t>K_ 20220213_Ц_4</t>
  </si>
  <si>
    <t>Реконструкция воздушной линии ВЛ-0,4кВ с.Большой Куганак, ул.Ленина, ОП12-35 (инв. №41011300467)  L=930м. СИП-2 3х70+1х54,6+2х16 L=1410м. (изм. 420м.)</t>
  </si>
  <si>
    <t>K_ 20220213_Ц_5</t>
  </si>
  <si>
    <t>Реконструкция линии электропередачи г. Белорецк, от ПС 45 до ПС ГПП-6 Белорецкий район, с.Тирлянский (инв. 41011300028)</t>
  </si>
  <si>
    <t>K_ 20220213_Ц_6</t>
  </si>
  <si>
    <t>Реконструкия ВЛ-10кВ  Ф5 от ПС "Иглино"</t>
  </si>
  <si>
    <t>K_ 20220213_Ц_7</t>
  </si>
  <si>
    <t>Реконструкция КЛ-6кВ ПС «Промышленная» (поликлиника ФСБ) –РП-20 , Ф-6-52, нитка Б ( Инв. № 00-002758 Кабельная линия КЛ-6кВ Ф.6-52-РП-20 (2н), РБ000020376097) (КЛ-2,0км) (Изм. 0)</t>
  </si>
  <si>
    <t>K_ 20220213_Ц_8</t>
  </si>
  <si>
    <t>1.2.2.1.1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</si>
  <si>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</si>
  <si>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</si>
  <si>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</si>
  <si>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</si>
  <si>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</si>
  <si>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</si>
  <si>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</si>
  <si>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</si>
  <si>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</si>
  <si>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</si>
  <si>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 xml:space="preserve"> Установка систем учета на границе балансовой принадлежности сетей с АСКУЭ в г.Белорецк-350 точек</t>
  </si>
  <si>
    <t>L_БГЭС_1.2.3.1.1</t>
  </si>
  <si>
    <t>за IV  квартал 2022 года</t>
  </si>
  <si>
    <r>
      <t xml:space="preserve">Утвержденные плановые значения показателей приведены в соответствии с  Приказом Министерства промышленности и инновационной политики </t>
    </r>
    <r>
      <rPr>
        <sz val="8"/>
        <rFont val="Times New Roman"/>
        <family val="1"/>
        <charset val="204"/>
      </rPr>
      <t>РБ № 248-О от 29.12.2022г</t>
    </r>
    <r>
      <rPr>
        <sz val="8"/>
        <color theme="1"/>
        <rFont val="Times New Roman"/>
        <family val="1"/>
        <charset val="204"/>
      </rPr>
      <t>.</t>
    </r>
  </si>
  <si>
    <t>1.2.1.1.33</t>
  </si>
  <si>
    <t>L_ 2022011320</t>
  </si>
  <si>
    <t xml:space="preserve">Реконструкция КТП-0520,1218 замена ТМ-250 на ТМГ-250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</si>
</sst>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  <numFmt numFmtId="170" formatCode="0.0"/>
    <numFmt numFmtId="171" formatCode="#,##0.00000"/>
    <numFmt numFmtId="172" formatCode="0.000000"/>
    <numFmt numFmtId="173" formatCode="&quot;$&quot;#,##0_);[Red]\(&quot;$&quot;#,##0\)"/>
    <numFmt numFmtId="174" formatCode="_-* #,##0.00[$€-1]_-;\-* #,##0.00[$€-1]_-;_-* &quot;-&quot;??[$€-1]_-"/>
    <numFmt numFmtId="175" formatCode="#,##0.0"/>
    <numFmt numFmtId="176" formatCode="#,##0.0000"/>
  </numFmts>
  <fonts count="99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rgb="FFC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rgb="FFC00000"/>
      <name val="Times New Roman"/>
      <family val="1"/>
      <charset val="204"/>
    </font>
    <font>
      <sz val="9"/>
      <name val="Tahoma"/>
      <family val="2"/>
      <charset val="204"/>
    </font>
    <font>
      <sz val="10"/>
      <name val="MS Sans Serif"/>
      <family val="2"/>
      <charset val="204"/>
    </font>
    <font>
      <sz val="8"/>
      <name val="Helv"/>
      <charset val="204"/>
    </font>
    <font>
      <sz val="12"/>
      <name val="Arial"/>
      <family val="2"/>
      <charset val="204"/>
    </font>
    <font>
      <b/>
      <sz val="9"/>
      <name val="Tahoma"/>
      <family val="2"/>
      <charset val="204"/>
    </font>
    <font>
      <b/>
      <u/>
      <sz val="11"/>
      <color indexed="12"/>
      <name val="Arial"/>
      <family val="2"/>
      <charset val="204"/>
    </font>
    <font>
      <sz val="8"/>
      <name val="Arial"/>
      <family val="2"/>
      <charset val="204"/>
    </font>
    <font>
      <sz val="10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u/>
      <sz val="10"/>
      <color indexed="12"/>
      <name val="Arial Cyr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sz val="10"/>
      <name val="Helv"/>
      <charset val="204"/>
    </font>
    <font>
      <sz val="11"/>
      <name val="Tahoma"/>
      <family val="2"/>
      <charset val="204"/>
    </font>
    <font>
      <sz val="9"/>
      <color indexed="11"/>
      <name val="Tahoma"/>
      <family val="2"/>
      <charset val="204"/>
    </font>
    <font>
      <u/>
      <sz val="9"/>
      <color indexed="12"/>
      <name val="Tahoma"/>
      <family val="2"/>
      <charset val="204"/>
    </font>
    <font>
      <b/>
      <sz val="18"/>
      <color indexed="62"/>
      <name val="Cambria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0"/>
      <color indexed="62"/>
      <name val="Tahoma"/>
      <family val="2"/>
      <charset val="204"/>
    </font>
    <font>
      <sz val="13"/>
      <name val="Tahoma"/>
      <family val="2"/>
      <charset val="204"/>
    </font>
    <font>
      <u/>
      <sz val="9"/>
      <color indexed="18"/>
      <name val="Tahoma"/>
      <family val="2"/>
      <charset val="204"/>
    </font>
    <font>
      <b/>
      <sz val="14"/>
      <name val="Franklin Gothic Medium"/>
      <family val="2"/>
      <charset val="204"/>
    </font>
    <font>
      <sz val="8"/>
      <color indexed="11"/>
      <name val="Tahoma"/>
      <family val="2"/>
      <charset val="204"/>
    </font>
    <font>
      <sz val="11"/>
      <color indexed="53"/>
      <name val="Calibri"/>
      <family val="2"/>
      <charset val="204"/>
    </font>
    <font>
      <sz val="11"/>
      <color indexed="58"/>
      <name val="Calibri"/>
      <family val="2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lightDown">
        <fgColor indexed="42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3"/>
      </patternFill>
    </fill>
    <fill>
      <patternFill patternType="solid">
        <fgColor indexed="54"/>
      </patternFill>
    </fill>
    <fill>
      <patternFill patternType="solid">
        <fgColor indexed="17"/>
      </patternFill>
    </fill>
    <fill>
      <patternFill patternType="solid">
        <fgColor indexed="23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</fills>
  <borders count="5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31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903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5" fontId="9" fillId="0" borderId="0" applyFont="0" applyFill="0" applyBorder="0" applyAlignment="0" applyProtection="0"/>
    <xf numFmtId="167" fontId="35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0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0" fillId="0" borderId="0"/>
    <xf numFmtId="164" fontId="50" fillId="0" borderId="0" applyFont="0" applyFill="0" applyBorder="0" applyAlignment="0" applyProtection="0"/>
    <xf numFmtId="0" fontId="1" fillId="0" borderId="0"/>
    <xf numFmtId="165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62" fillId="0" borderId="0" applyNumberFormat="0" applyFill="0" applyBorder="0" applyAlignment="0" applyProtection="0"/>
    <xf numFmtId="49" fontId="72" fillId="0" borderId="0" applyBorder="0">
      <alignment vertical="top"/>
    </xf>
    <xf numFmtId="0" fontId="41" fillId="0" borderId="0"/>
    <xf numFmtId="174" fontId="41" fillId="0" borderId="0"/>
    <xf numFmtId="0" fontId="84" fillId="0" borderId="0"/>
    <xf numFmtId="38" fontId="78" fillId="0" borderId="0">
      <alignment vertical="top"/>
    </xf>
    <xf numFmtId="38" fontId="78" fillId="0" borderId="0">
      <alignment vertical="top"/>
    </xf>
    <xf numFmtId="38" fontId="78" fillId="0" borderId="0">
      <alignment vertical="top"/>
    </xf>
    <xf numFmtId="38" fontId="78" fillId="0" borderId="0">
      <alignment vertical="top"/>
    </xf>
    <xf numFmtId="38" fontId="78" fillId="0" borderId="0">
      <alignment vertical="top"/>
    </xf>
    <xf numFmtId="38" fontId="78" fillId="0" borderId="0">
      <alignment vertical="top"/>
    </xf>
    <xf numFmtId="38" fontId="78" fillId="0" borderId="0">
      <alignment vertical="top"/>
    </xf>
    <xf numFmtId="38" fontId="78" fillId="0" borderId="0">
      <alignment vertical="top"/>
    </xf>
    <xf numFmtId="38" fontId="78" fillId="0" borderId="0">
      <alignment vertical="top"/>
    </xf>
    <xf numFmtId="38" fontId="78" fillId="0" borderId="0">
      <alignment vertical="top"/>
    </xf>
    <xf numFmtId="38" fontId="78" fillId="0" borderId="0">
      <alignment vertical="top"/>
    </xf>
    <xf numFmtId="38" fontId="78" fillId="0" borderId="0">
      <alignment vertical="top"/>
    </xf>
    <xf numFmtId="0" fontId="92" fillId="25" borderId="1" applyNumberFormat="0" applyAlignment="0"/>
    <xf numFmtId="0" fontId="79" fillId="0" borderId="1" applyNumberFormat="0" applyAlignment="0">
      <protection locked="0"/>
    </xf>
    <xf numFmtId="0" fontId="79" fillId="0" borderId="1" applyNumberFormat="0" applyAlignment="0">
      <protection locked="0"/>
    </xf>
    <xf numFmtId="0" fontId="79" fillId="0" borderId="1" applyNumberFormat="0" applyAlignment="0">
      <protection locked="0"/>
    </xf>
    <xf numFmtId="173" fontId="73" fillId="0" borderId="0" applyFont="0" applyFill="0" applyBorder="0" applyAlignment="0" applyProtection="0"/>
    <xf numFmtId="175" fontId="72" fillId="26" borderId="0">
      <protection locked="0"/>
    </xf>
    <xf numFmtId="0" fontId="82" fillId="0" borderId="0" applyFill="0" applyBorder="0" applyProtection="0">
      <alignment vertical="center"/>
    </xf>
    <xf numFmtId="169" fontId="72" fillId="26" borderId="0">
      <protection locked="0"/>
    </xf>
    <xf numFmtId="176" fontId="72" fillId="26" borderId="0">
      <protection locked="0"/>
    </xf>
    <xf numFmtId="0" fontId="79" fillId="27" borderId="1" applyAlignment="0">
      <alignment horizontal="left" vertical="center"/>
    </xf>
    <xf numFmtId="0" fontId="83" fillId="0" borderId="0" applyNumberFormat="0" applyFill="0" applyBorder="0" applyAlignment="0" applyProtection="0">
      <alignment vertical="top"/>
      <protection locked="0"/>
    </xf>
    <xf numFmtId="0" fontId="79" fillId="4" borderId="1" applyNumberFormat="0" applyAlignment="0"/>
    <xf numFmtId="0" fontId="79" fillId="20" borderId="1" applyNumberFormat="0" applyAlignment="0"/>
    <xf numFmtId="0" fontId="79" fillId="20" borderId="1" applyNumberFormat="0" applyAlignment="0"/>
    <xf numFmtId="0" fontId="79" fillId="20" borderId="1" applyNumberFormat="0" applyAlignment="0"/>
    <xf numFmtId="0" fontId="81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/>
    <xf numFmtId="0" fontId="28" fillId="0" borderId="0"/>
    <xf numFmtId="0" fontId="74" fillId="0" borderId="0"/>
    <xf numFmtId="0" fontId="82" fillId="0" borderId="0" applyFill="0" applyBorder="0" applyProtection="0">
      <alignment vertical="center"/>
    </xf>
    <xf numFmtId="0" fontId="82" fillId="0" borderId="0" applyFill="0" applyBorder="0" applyProtection="0">
      <alignment vertical="center"/>
    </xf>
    <xf numFmtId="0" fontId="93" fillId="28" borderId="50" applyNumberFormat="0">
      <alignment horizontal="center" vertical="center"/>
    </xf>
    <xf numFmtId="0" fontId="93" fillId="28" borderId="50" applyNumberFormat="0">
      <alignment horizontal="center" vertical="center"/>
    </xf>
    <xf numFmtId="49" fontId="85" fillId="29" borderId="51" applyNumberFormat="0">
      <alignment horizontal="center" vertical="center"/>
    </xf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2" fillId="30" borderId="0" applyNumberFormat="0" applyBorder="0" applyAlignment="0" applyProtection="0"/>
    <xf numFmtId="0" fontId="12" fillId="31" borderId="0" applyNumberFormat="0" applyBorder="0" applyAlignment="0" applyProtection="0"/>
    <xf numFmtId="0" fontId="12" fillId="32" borderId="0" applyNumberFormat="0" applyBorder="0" applyAlignment="0" applyProtection="0"/>
    <xf numFmtId="0" fontId="14" fillId="8" borderId="2" applyNumberFormat="0" applyAlignment="0" applyProtection="0"/>
    <xf numFmtId="0" fontId="15" fillId="8" borderId="1" applyNumberFormat="0" applyAlignment="0" applyProtection="0"/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87" fillId="0" borderId="0" applyNumberFormat="0" applyFill="0" applyBorder="0" applyAlignment="0" applyProtection="0">
      <alignment vertical="top"/>
      <protection locked="0"/>
    </xf>
    <xf numFmtId="0" fontId="81" fillId="0" borderId="0" applyNumberFormat="0" applyFill="0" applyBorder="0" applyAlignment="0" applyProtection="0">
      <alignment vertical="top"/>
      <protection locked="0"/>
    </xf>
    <xf numFmtId="0" fontId="80" fillId="0" borderId="0" applyNumberFormat="0" applyFill="0" applyBorder="0" applyAlignment="0" applyProtection="0">
      <alignment vertical="top"/>
      <protection locked="0"/>
    </xf>
    <xf numFmtId="49" fontId="94" fillId="0" borderId="0" applyNumberFormat="0" applyFill="0" applyBorder="0" applyAlignment="0" applyProtection="0">
      <alignment vertical="top"/>
    </xf>
    <xf numFmtId="0" fontId="95" fillId="0" borderId="0" applyBorder="0">
      <alignment horizontal="center" vertical="center" wrapText="1"/>
    </xf>
    <xf numFmtId="0" fontId="89" fillId="0" borderId="52" applyNumberFormat="0" applyFill="0" applyAlignment="0" applyProtection="0"/>
    <xf numFmtId="0" fontId="90" fillId="0" borderId="53" applyNumberFormat="0" applyFill="0" applyAlignment="0" applyProtection="0"/>
    <xf numFmtId="0" fontId="91" fillId="0" borderId="54" applyNumberFormat="0" applyFill="0" applyAlignment="0" applyProtection="0"/>
    <xf numFmtId="0" fontId="91" fillId="0" borderId="0" applyNumberFormat="0" applyFill="0" applyBorder="0" applyAlignment="0" applyProtection="0"/>
    <xf numFmtId="0" fontId="76" fillId="0" borderId="55" applyBorder="0">
      <alignment horizontal="center" vertical="center" wrapText="1"/>
    </xf>
    <xf numFmtId="4" fontId="72" fillId="26" borderId="10" applyBorder="0">
      <alignment horizontal="right"/>
    </xf>
    <xf numFmtId="0" fontId="19" fillId="0" borderId="56" applyNumberFormat="0" applyFill="0" applyAlignment="0" applyProtection="0"/>
    <xf numFmtId="0" fontId="20" fillId="33" borderId="7" applyNumberFormat="0" applyAlignment="0" applyProtection="0"/>
    <xf numFmtId="0" fontId="88" fillId="0" borderId="0" applyNumberFormat="0" applyFill="0" applyBorder="0" applyAlignment="0" applyProtection="0"/>
    <xf numFmtId="0" fontId="22" fillId="7" borderId="0" applyNumberFormat="0" applyBorder="0" applyAlignment="0" applyProtection="0"/>
    <xf numFmtId="49" fontId="72" fillId="0" borderId="0" applyBorder="0">
      <alignment vertical="top"/>
    </xf>
    <xf numFmtId="49" fontId="72" fillId="0" borderId="0" applyBorder="0">
      <alignment vertical="top"/>
    </xf>
    <xf numFmtId="49" fontId="72" fillId="0" borderId="0" applyBorder="0">
      <alignment vertical="top"/>
    </xf>
    <xf numFmtId="0" fontId="11" fillId="0" borderId="0"/>
    <xf numFmtId="0" fontId="11" fillId="0" borderId="0"/>
    <xf numFmtId="0" fontId="28" fillId="0" borderId="0"/>
    <xf numFmtId="0" fontId="28" fillId="0" borderId="0"/>
    <xf numFmtId="0" fontId="28" fillId="0" borderId="0"/>
    <xf numFmtId="0" fontId="72" fillId="0" borderId="0" applyNumberFormat="0" applyFill="0" applyBorder="0" applyAlignment="0" applyProtection="0"/>
    <xf numFmtId="0" fontId="28" fillId="0" borderId="0"/>
    <xf numFmtId="49" fontId="72" fillId="0" borderId="0" applyBorder="0">
      <alignment vertical="top"/>
    </xf>
    <xf numFmtId="0" fontId="86" fillId="34" borderId="0" applyNumberFormat="0" applyBorder="0" applyAlignment="0">
      <alignment horizontal="left" vertical="center"/>
    </xf>
    <xf numFmtId="0" fontId="86" fillId="34" borderId="0" applyNumberFormat="0" applyBorder="0" applyAlignment="0">
      <alignment horizontal="left" vertical="center"/>
    </xf>
    <xf numFmtId="0" fontId="28" fillId="0" borderId="0"/>
    <xf numFmtId="0" fontId="35" fillId="0" borderId="0"/>
    <xf numFmtId="0" fontId="96" fillId="10" borderId="0"/>
    <xf numFmtId="0" fontId="79" fillId="0" borderId="0">
      <alignment wrapText="1"/>
    </xf>
    <xf numFmtId="0" fontId="79" fillId="0" borderId="0">
      <alignment wrapText="1"/>
    </xf>
    <xf numFmtId="0" fontId="79" fillId="0" borderId="0">
      <alignment wrapText="1"/>
    </xf>
    <xf numFmtId="0" fontId="79" fillId="0" borderId="0">
      <alignment wrapText="1"/>
    </xf>
    <xf numFmtId="0" fontId="28" fillId="0" borderId="0"/>
    <xf numFmtId="0" fontId="28" fillId="0" borderId="0"/>
    <xf numFmtId="49" fontId="72" fillId="34" borderId="0" applyBorder="0">
      <alignment vertical="top"/>
    </xf>
    <xf numFmtId="49" fontId="72" fillId="34" borderId="0" applyBorder="0">
      <alignment vertical="top"/>
    </xf>
    <xf numFmtId="0" fontId="28" fillId="0" borderId="0"/>
    <xf numFmtId="0" fontId="28" fillId="0" borderId="0"/>
    <xf numFmtId="0" fontId="35" fillId="0" borderId="0"/>
    <xf numFmtId="0" fontId="86" fillId="34" borderId="0" applyNumberFormat="0" applyBorder="0" applyAlignment="0">
      <alignment horizontal="left" vertical="center"/>
    </xf>
    <xf numFmtId="0" fontId="28" fillId="23" borderId="8" applyNumberFormat="0" applyFont="0" applyAlignment="0" applyProtection="0"/>
    <xf numFmtId="0" fontId="97" fillId="0" borderId="0" applyNumberFormat="0" applyFill="0" applyBorder="0" applyAlignment="0" applyProtection="0"/>
    <xf numFmtId="4" fontId="72" fillId="35" borderId="0" applyBorder="0">
      <alignment horizontal="right"/>
    </xf>
    <xf numFmtId="4" fontId="72" fillId="35" borderId="25" applyBorder="0">
      <alignment horizontal="right"/>
    </xf>
    <xf numFmtId="4" fontId="72" fillId="35" borderId="10" applyFont="0" applyBorder="0">
      <alignment horizontal="right"/>
    </xf>
    <xf numFmtId="0" fontId="98" fillId="4" borderId="0" applyNumberFormat="0" applyBorder="0" applyAlignment="0" applyProtection="0"/>
  </cellStyleXfs>
  <cellXfs count="393">
    <xf numFmtId="0" fontId="0" fillId="0" borderId="0" xfId="0"/>
    <xf numFmtId="0" fontId="10" fillId="0" borderId="10" xfId="0" applyFont="1" applyBorder="1" applyAlignment="1">
      <alignment horizontal="center" vertical="center" textRotation="90" wrapText="1"/>
    </xf>
    <xf numFmtId="0" fontId="10" fillId="0" borderId="10" xfId="0" applyFont="1" applyBorder="1"/>
    <xf numFmtId="0" fontId="34" fillId="0" borderId="0" xfId="55" applyFont="1" applyAlignment="1">
      <alignment horizontal="center" vertical="center"/>
    </xf>
    <xf numFmtId="0" fontId="36" fillId="0" borderId="0" xfId="37" applyFont="1" applyAlignment="1">
      <alignment horizontal="center"/>
    </xf>
    <xf numFmtId="0" fontId="10" fillId="0" borderId="0" xfId="280" applyAlignment="1">
      <alignment horizontal="left" vertical="center" wrapText="1"/>
    </xf>
    <xf numFmtId="0" fontId="10" fillId="0" borderId="10" xfId="37" applyBorder="1" applyAlignment="1">
      <alignment horizontal="center" vertical="center" textRotation="90" wrapText="1"/>
    </xf>
    <xf numFmtId="0" fontId="10" fillId="0" borderId="10" xfId="37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10" fillId="0" borderId="12" xfId="37" applyBorder="1" applyAlignment="1">
      <alignment horizontal="center" vertical="center" wrapText="1"/>
    </xf>
    <xf numFmtId="0" fontId="10" fillId="0" borderId="0" xfId="0" applyFont="1"/>
    <xf numFmtId="0" fontId="10" fillId="0" borderId="0" xfId="37" applyAlignment="1">
      <alignment horizontal="right"/>
    </xf>
    <xf numFmtId="0" fontId="30" fillId="0" borderId="0" xfId="44" applyFont="1"/>
    <xf numFmtId="0" fontId="31" fillId="0" borderId="0" xfId="45" applyFont="1"/>
    <xf numFmtId="0" fontId="10" fillId="0" borderId="0" xfId="37"/>
    <xf numFmtId="0" fontId="10" fillId="0" borderId="0" xfId="37" applyAlignment="1">
      <alignment horizontal="center" vertical="center" wrapText="1"/>
    </xf>
    <xf numFmtId="0" fontId="10" fillId="0" borderId="0" xfId="37" applyAlignment="1">
      <alignment horizontal="left" vertical="center" wrapText="1"/>
    </xf>
    <xf numFmtId="0" fontId="33" fillId="0" borderId="10" xfId="44" applyFont="1" applyBorder="1" applyAlignment="1">
      <alignment horizontal="center"/>
    </xf>
    <xf numFmtId="0" fontId="10" fillId="0" borderId="0" xfId="107" applyFont="1"/>
    <xf numFmtId="0" fontId="28" fillId="0" borderId="0" xfId="36"/>
    <xf numFmtId="0" fontId="44" fillId="0" borderId="0" xfId="36" applyFont="1"/>
    <xf numFmtId="0" fontId="37" fillId="0" borderId="0" xfId="55" applyFont="1" applyAlignment="1">
      <alignment vertical="center"/>
    </xf>
    <xf numFmtId="0" fontId="34" fillId="0" borderId="0" xfId="55" applyFont="1" applyAlignment="1">
      <alignment vertical="center" wrapText="1"/>
    </xf>
    <xf numFmtId="0" fontId="10" fillId="0" borderId="0" xfId="280" applyAlignment="1">
      <alignment vertical="center" wrapText="1"/>
    </xf>
    <xf numFmtId="0" fontId="10" fillId="0" borderId="0" xfId="37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Alignment="1">
      <alignment horizontal="center" vertical="center" wrapText="1"/>
    </xf>
    <xf numFmtId="0" fontId="45" fillId="0" borderId="0" xfId="37" applyFont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ill="1" applyBorder="1"/>
    <xf numFmtId="0" fontId="31" fillId="0" borderId="18" xfId="45" applyFont="1" applyBorder="1" applyAlignment="1">
      <alignment horizontal="center"/>
    </xf>
    <xf numFmtId="0" fontId="32" fillId="0" borderId="10" xfId="45" applyFont="1" applyBorder="1" applyAlignment="1">
      <alignment horizontal="center" vertical="center" textRotation="90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ill="1" applyAlignment="1">
      <alignment horizontal="center" vertical="center" wrapText="1"/>
    </xf>
    <xf numFmtId="0" fontId="10" fillId="24" borderId="0" xfId="57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Border="1" applyAlignment="1">
      <alignment horizontal="center" vertical="center" wrapText="1"/>
    </xf>
    <xf numFmtId="0" fontId="10" fillId="24" borderId="0" xfId="57" applyFill="1" applyAlignment="1">
      <alignment vertical="center"/>
    </xf>
    <xf numFmtId="49" fontId="47" fillId="0" borderId="25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 wrapText="1"/>
    </xf>
    <xf numFmtId="0" fontId="47" fillId="0" borderId="27" xfId="57" applyFont="1" applyBorder="1" applyAlignment="1">
      <alignment horizontal="center" vertical="center"/>
    </xf>
    <xf numFmtId="0" fontId="47" fillId="0" borderId="36" xfId="57" applyFont="1" applyBorder="1" applyAlignment="1">
      <alignment horizontal="center" vertical="center"/>
    </xf>
    <xf numFmtId="0" fontId="47" fillId="0" borderId="26" xfId="0" applyFont="1" applyBorder="1" applyAlignment="1">
      <alignment horizontal="center" vertical="center"/>
    </xf>
    <xf numFmtId="165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Border="1" applyAlignment="1">
      <alignment horizontal="center" vertical="center"/>
    </xf>
    <xf numFmtId="0" fontId="10" fillId="0" borderId="10" xfId="57" applyBorder="1" applyAlignment="1">
      <alignment horizontal="left" vertical="center" indent="1"/>
    </xf>
    <xf numFmtId="0" fontId="47" fillId="0" borderId="30" xfId="57" applyFont="1" applyBorder="1" applyAlignment="1">
      <alignment horizontal="center" vertical="center"/>
    </xf>
    <xf numFmtId="0" fontId="47" fillId="0" borderId="24" xfId="57" applyFont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165" fontId="10" fillId="0" borderId="10" xfId="624" applyNumberFormat="1" applyFont="1" applyFill="1" applyBorder="1" applyAlignment="1">
      <alignment horizontal="center" vertical="center"/>
    </xf>
    <xf numFmtId="0" fontId="10" fillId="0" borderId="10" xfId="57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indent="3"/>
    </xf>
    <xf numFmtId="0" fontId="10" fillId="0" borderId="10" xfId="57" applyBorder="1" applyAlignment="1">
      <alignment horizontal="left" vertical="center" wrapText="1" indent="3"/>
    </xf>
    <xf numFmtId="0" fontId="10" fillId="0" borderId="10" xfId="0" applyFont="1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wrapText="1" indent="5"/>
    </xf>
    <xf numFmtId="0" fontId="10" fillId="0" borderId="10" xfId="0" applyFont="1" applyBorder="1" applyAlignment="1">
      <alignment horizontal="left" vertical="center" wrapText="1" indent="7"/>
    </xf>
    <xf numFmtId="49" fontId="47" fillId="0" borderId="37" xfId="0" applyNumberFormat="1" applyFont="1" applyBorder="1" applyAlignment="1">
      <alignment horizontal="center" vertical="center"/>
    </xf>
    <xf numFmtId="0" fontId="10" fillId="0" borderId="11" xfId="57" applyBorder="1" applyAlignment="1">
      <alignment horizontal="left" vertical="center" indent="3"/>
    </xf>
    <xf numFmtId="0" fontId="47" fillId="0" borderId="38" xfId="57" applyFont="1" applyBorder="1" applyAlignment="1">
      <alignment horizontal="center" vertical="center"/>
    </xf>
    <xf numFmtId="0" fontId="47" fillId="0" borderId="15" xfId="57" applyFont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indent="3"/>
    </xf>
    <xf numFmtId="0" fontId="47" fillId="0" borderId="31" xfId="57" applyFont="1" applyBorder="1" applyAlignment="1">
      <alignment horizontal="center" vertical="center"/>
    </xf>
    <xf numFmtId="0" fontId="47" fillId="0" borderId="40" xfId="57" applyFont="1" applyBorder="1" applyAlignment="1">
      <alignment horizontal="center" vertical="center"/>
    </xf>
    <xf numFmtId="49" fontId="47" fillId="0" borderId="41" xfId="0" applyNumberFormat="1" applyFont="1" applyBorder="1" applyAlignment="1">
      <alignment horizontal="center" vertical="center"/>
    </xf>
    <xf numFmtId="0" fontId="47" fillId="0" borderId="42" xfId="57" applyFont="1" applyBorder="1" applyAlignment="1">
      <alignment horizontal="center" vertical="center"/>
    </xf>
    <xf numFmtId="0" fontId="47" fillId="0" borderId="21" xfId="57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32" xfId="0" applyFont="1" applyBorder="1" applyAlignment="1">
      <alignment horizontal="left" vertical="center" wrapText="1" indent="1"/>
    </xf>
    <xf numFmtId="0" fontId="10" fillId="0" borderId="13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5"/>
    </xf>
    <xf numFmtId="0" fontId="10" fillId="0" borderId="32" xfId="57" applyBorder="1" applyAlignment="1">
      <alignment horizontal="left" vertical="center" indent="5"/>
    </xf>
    <xf numFmtId="0" fontId="10" fillId="0" borderId="32" xfId="0" applyFont="1" applyBorder="1" applyAlignment="1">
      <alignment vertical="center" wrapText="1"/>
    </xf>
    <xf numFmtId="165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Border="1" applyAlignment="1">
      <alignment horizontal="center" vertical="center" wrapText="1"/>
    </xf>
    <xf numFmtId="49" fontId="52" fillId="0" borderId="39" xfId="57" applyNumberFormat="1" applyFont="1" applyBorder="1" applyAlignment="1">
      <alignment horizontal="center" vertical="center"/>
    </xf>
    <xf numFmtId="0" fontId="52" fillId="0" borderId="31" xfId="57" applyFont="1" applyBorder="1" applyAlignment="1">
      <alignment horizontal="center" vertical="center" wrapText="1"/>
    </xf>
    <xf numFmtId="0" fontId="52" fillId="0" borderId="40" xfId="57" applyFont="1" applyBorder="1" applyAlignment="1">
      <alignment horizontal="center" vertical="center" wrapText="1"/>
    </xf>
    <xf numFmtId="0" fontId="52" fillId="0" borderId="32" xfId="57" applyFont="1" applyBorder="1" applyAlignment="1">
      <alignment horizontal="center" vertical="center"/>
    </xf>
    <xf numFmtId="0" fontId="55" fillId="0" borderId="31" xfId="57" applyFont="1" applyBorder="1" applyAlignment="1">
      <alignment horizontal="center" vertical="center"/>
    </xf>
    <xf numFmtId="0" fontId="36" fillId="0" borderId="13" xfId="57" applyFont="1" applyBorder="1" applyAlignment="1">
      <alignment horizontal="center" vertical="center" wrapText="1"/>
    </xf>
    <xf numFmtId="165" fontId="10" fillId="0" borderId="13" xfId="57" applyNumberFormat="1" applyBorder="1" applyAlignment="1">
      <alignment horizontal="left" vertical="center" wrapText="1"/>
    </xf>
    <xf numFmtId="165" fontId="10" fillId="0" borderId="42" xfId="57" applyNumberFormat="1" applyBorder="1" applyAlignment="1">
      <alignment horizontal="left" vertical="center" wrapText="1"/>
    </xf>
    <xf numFmtId="0" fontId="10" fillId="0" borderId="10" xfId="0" applyFont="1" applyBorder="1" applyAlignment="1">
      <alignment vertical="center"/>
    </xf>
    <xf numFmtId="0" fontId="36" fillId="0" borderId="10" xfId="0" applyFont="1" applyBorder="1" applyAlignment="1">
      <alignment vertical="center"/>
    </xf>
    <xf numFmtId="165" fontId="10" fillId="0" borderId="10" xfId="57" applyNumberFormat="1" applyBorder="1" applyAlignment="1">
      <alignment horizontal="left" vertical="center" wrapText="1"/>
    </xf>
    <xf numFmtId="165" fontId="10" fillId="0" borderId="30" xfId="57" applyNumberFormat="1" applyBorder="1" applyAlignment="1">
      <alignment horizontal="left" vertical="center" wrapText="1"/>
    </xf>
    <xf numFmtId="0" fontId="36" fillId="0" borderId="10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7"/>
    </xf>
    <xf numFmtId="165" fontId="10" fillId="0" borderId="10" xfId="57" applyNumberFormat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10" fillId="0" borderId="11" xfId="0" applyFont="1" applyBorder="1" applyAlignment="1">
      <alignment horizontal="left" vertical="center" wrapText="1" indent="1"/>
    </xf>
    <xf numFmtId="0" fontId="36" fillId="0" borderId="32" xfId="0" applyFont="1" applyBorder="1" applyAlignment="1">
      <alignment vertical="center"/>
    </xf>
    <xf numFmtId="165" fontId="10" fillId="0" borderId="11" xfId="57" applyNumberFormat="1" applyBorder="1" applyAlignment="1">
      <alignment horizontal="left" vertical="center" wrapText="1"/>
    </xf>
    <xf numFmtId="165" fontId="10" fillId="0" borderId="38" xfId="57" applyNumberFormat="1" applyBorder="1" applyAlignment="1">
      <alignment horizontal="left" vertical="center" wrapText="1"/>
    </xf>
    <xf numFmtId="0" fontId="47" fillId="0" borderId="27" xfId="57" applyFont="1" applyBorder="1" applyAlignment="1">
      <alignment horizontal="center" vertical="center" wrapText="1"/>
    </xf>
    <xf numFmtId="0" fontId="47" fillId="0" borderId="36" xfId="57" applyFont="1" applyBorder="1" applyAlignment="1">
      <alignment horizontal="center" vertical="center" wrapText="1"/>
    </xf>
    <xf numFmtId="0" fontId="10" fillId="0" borderId="13" xfId="57" applyBorder="1" applyAlignment="1">
      <alignment horizontal="center" vertical="center" wrapText="1"/>
    </xf>
    <xf numFmtId="0" fontId="10" fillId="0" borderId="26" xfId="57" applyBorder="1"/>
    <xf numFmtId="0" fontId="10" fillId="0" borderId="27" xfId="57" applyBorder="1"/>
    <xf numFmtId="49" fontId="47" fillId="0" borderId="29" xfId="57" applyNumberFormat="1" applyFont="1" applyBorder="1" applyAlignment="1">
      <alignment horizontal="center" vertical="center"/>
    </xf>
    <xf numFmtId="0" fontId="10" fillId="0" borderId="10" xfId="57" applyBorder="1" applyAlignment="1">
      <alignment horizontal="center" vertical="center" wrapText="1"/>
    </xf>
    <xf numFmtId="0" fontId="10" fillId="0" borderId="10" xfId="57" applyBorder="1"/>
    <xf numFmtId="0" fontId="10" fillId="0" borderId="30" xfId="57" applyBorder="1"/>
    <xf numFmtId="0" fontId="47" fillId="0" borderId="24" xfId="57" applyFont="1" applyBorder="1" applyAlignment="1">
      <alignment horizontal="center" vertical="center" wrapText="1"/>
    </xf>
    <xf numFmtId="49" fontId="47" fillId="0" borderId="39" xfId="57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wrapText="1" indent="3"/>
    </xf>
    <xf numFmtId="0" fontId="10" fillId="0" borderId="32" xfId="57" applyBorder="1" applyAlignment="1">
      <alignment horizontal="center" vertical="center" wrapText="1"/>
    </xf>
    <xf numFmtId="0" fontId="10" fillId="0" borderId="32" xfId="57" applyBorder="1"/>
    <xf numFmtId="0" fontId="10" fillId="0" borderId="31" xfId="57" applyBorder="1"/>
    <xf numFmtId="49" fontId="47" fillId="0" borderId="0" xfId="57" applyNumberFormat="1" applyFont="1" applyAlignment="1">
      <alignment horizontal="center" vertical="center"/>
    </xf>
    <xf numFmtId="0" fontId="10" fillId="0" borderId="0" xfId="57" applyAlignment="1">
      <alignment wrapText="1"/>
    </xf>
    <xf numFmtId="0" fontId="47" fillId="0" borderId="0" xfId="57" applyFont="1" applyAlignment="1">
      <alignment horizontal="center" vertical="center" wrapText="1"/>
    </xf>
    <xf numFmtId="0" fontId="10" fillId="0" borderId="0" xfId="57" applyAlignment="1">
      <alignment horizontal="center" vertical="center" wrapText="1"/>
    </xf>
    <xf numFmtId="0" fontId="10" fillId="0" borderId="0" xfId="57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Border="1" applyAlignment="1">
      <alignment horizontal="center"/>
    </xf>
    <xf numFmtId="0" fontId="34" fillId="0" borderId="0" xfId="55" applyFont="1"/>
    <xf numFmtId="0" fontId="10" fillId="24" borderId="10" xfId="37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24" borderId="0" xfId="37" applyFill="1" applyAlignment="1">
      <alignment horizontal="center"/>
    </xf>
    <xf numFmtId="0" fontId="10" fillId="24" borderId="10" xfId="37" applyFill="1" applyBorder="1" applyAlignment="1">
      <alignment horizontal="center" vertical="center" textRotation="90" wrapText="1"/>
    </xf>
    <xf numFmtId="0" fontId="45" fillId="0" borderId="12" xfId="37" applyFont="1" applyBorder="1" applyAlignment="1">
      <alignment horizontal="center" vertical="center" wrapText="1"/>
    </xf>
    <xf numFmtId="0" fontId="36" fillId="0" borderId="0" xfId="37" applyFont="1" applyAlignment="1">
      <alignment wrapText="1"/>
    </xf>
    <xf numFmtId="0" fontId="58" fillId="0" borderId="0" xfId="37" applyFont="1" applyAlignment="1">
      <alignment horizontal="center"/>
    </xf>
    <xf numFmtId="0" fontId="36" fillId="24" borderId="0" xfId="37" applyFont="1" applyFill="1" applyAlignment="1">
      <alignment wrapText="1"/>
    </xf>
    <xf numFmtId="0" fontId="36" fillId="24" borderId="0" xfId="37" applyFont="1" applyFill="1" applyAlignment="1">
      <alignment horizontal="center"/>
    </xf>
    <xf numFmtId="0" fontId="36" fillId="24" borderId="0" xfId="0" applyFont="1" applyFill="1"/>
    <xf numFmtId="0" fontId="59" fillId="24" borderId="0" xfId="55" applyFont="1" applyFill="1" applyAlignment="1">
      <alignment vertical="center"/>
    </xf>
    <xf numFmtId="0" fontId="36" fillId="0" borderId="0" xfId="37" applyFont="1"/>
    <xf numFmtId="0" fontId="36" fillId="0" borderId="0" xfId="0" applyFont="1"/>
    <xf numFmtId="0" fontId="59" fillId="0" borderId="0" xfId="55" applyFont="1" applyAlignment="1">
      <alignment vertical="center"/>
    </xf>
    <xf numFmtId="0" fontId="10" fillId="0" borderId="0" xfId="46"/>
    <xf numFmtId="0" fontId="32" fillId="0" borderId="0" xfId="45" applyFont="1" applyAlignment="1">
      <alignment vertical="center"/>
    </xf>
    <xf numFmtId="0" fontId="32" fillId="0" borderId="10" xfId="45" applyFont="1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66" fontId="10" fillId="0" borderId="10" xfId="0" applyNumberFormat="1" applyFont="1" applyBorder="1" applyAlignment="1">
      <alignment horizontal="center" vertical="center" wrapText="1"/>
    </xf>
    <xf numFmtId="166" fontId="10" fillId="0" borderId="0" xfId="0" applyNumberFormat="1" applyFont="1" applyAlignment="1">
      <alignment horizontal="center" vertical="center" wrapText="1"/>
    </xf>
    <xf numFmtId="0" fontId="36" fillId="0" borderId="0" xfId="37" applyFont="1" applyAlignment="1">
      <alignment vertical="center"/>
    </xf>
    <xf numFmtId="0" fontId="33" fillId="24" borderId="10" xfId="45" applyFont="1" applyFill="1" applyBorder="1" applyAlignment="1">
      <alignment horizontal="center" vertical="center"/>
    </xf>
    <xf numFmtId="166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Alignment="1">
      <alignment horizontal="center" vertical="center"/>
    </xf>
    <xf numFmtId="0" fontId="34" fillId="0" borderId="0" xfId="37" applyFont="1" applyAlignment="1">
      <alignment horizont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vertical="center" wrapText="1"/>
    </xf>
    <xf numFmtId="166" fontId="10" fillId="0" borderId="18" xfId="0" applyNumberFormat="1" applyFont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Border="1" applyAlignment="1">
      <alignment vertical="center" wrapText="1"/>
    </xf>
    <xf numFmtId="0" fontId="47" fillId="0" borderId="10" xfId="57" applyFont="1" applyBorder="1" applyAlignment="1">
      <alignment horizontal="center" vertical="center" wrapText="1"/>
    </xf>
    <xf numFmtId="0" fontId="47" fillId="0" borderId="18" xfId="57" applyFont="1" applyBorder="1" applyAlignment="1">
      <alignment horizontal="center" vertical="center" wrapText="1"/>
    </xf>
    <xf numFmtId="49" fontId="49" fillId="0" borderId="11" xfId="57" applyNumberFormat="1" applyFont="1" applyBorder="1" applyAlignment="1">
      <alignment horizontal="center" vertical="center"/>
    </xf>
    <xf numFmtId="0" fontId="49" fillId="0" borderId="11" xfId="57" applyFont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Border="1" applyAlignment="1">
      <alignment horizontal="center" vertical="center" wrapText="1"/>
    </xf>
    <xf numFmtId="0" fontId="10" fillId="0" borderId="27" xfId="0" applyFont="1" applyBorder="1"/>
    <xf numFmtId="0" fontId="10" fillId="0" borderId="30" xfId="0" applyFont="1" applyBorder="1"/>
    <xf numFmtId="0" fontId="10" fillId="0" borderId="11" xfId="0" applyFont="1" applyBorder="1"/>
    <xf numFmtId="0" fontId="10" fillId="0" borderId="38" xfId="0" applyFont="1" applyBorder="1"/>
    <xf numFmtId="0" fontId="10" fillId="0" borderId="26" xfId="0" applyFont="1" applyBorder="1"/>
    <xf numFmtId="0" fontId="10" fillId="0" borderId="32" xfId="0" applyFont="1" applyBorder="1"/>
    <xf numFmtId="0" fontId="10" fillId="0" borderId="31" xfId="0" applyFont="1" applyBorder="1"/>
    <xf numFmtId="0" fontId="10" fillId="0" borderId="13" xfId="0" applyFont="1" applyBorder="1"/>
    <xf numFmtId="0" fontId="10" fillId="0" borderId="42" xfId="0" applyFont="1" applyBorder="1"/>
    <xf numFmtId="0" fontId="10" fillId="0" borderId="13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49" fontId="47" fillId="0" borderId="15" xfId="57" applyNumberFormat="1" applyFont="1" applyBorder="1" applyAlignment="1">
      <alignment horizontal="left" vertical="center"/>
    </xf>
    <xf numFmtId="0" fontId="63" fillId="24" borderId="0" xfId="37" applyFont="1" applyFill="1"/>
    <xf numFmtId="0" fontId="63" fillId="24" borderId="0" xfId="37" applyFont="1" applyFill="1" applyAlignment="1">
      <alignment horizontal="right" vertical="center"/>
    </xf>
    <xf numFmtId="0" fontId="63" fillId="24" borderId="0" xfId="37" applyFont="1" applyFill="1" applyAlignment="1">
      <alignment horizontal="right"/>
    </xf>
    <xf numFmtId="0" fontId="63" fillId="24" borderId="0" xfId="37" applyFont="1" applyFill="1" applyAlignment="1">
      <alignment wrapText="1"/>
    </xf>
    <xf numFmtId="0" fontId="64" fillId="24" borderId="0" xfId="55" applyFont="1" applyFill="1" applyAlignment="1">
      <alignment vertical="center"/>
    </xf>
    <xf numFmtId="0" fontId="63" fillId="24" borderId="0" xfId="0" applyFont="1" applyFill="1"/>
    <xf numFmtId="0" fontId="65" fillId="24" borderId="0" xfId="55" applyFont="1" applyFill="1" applyAlignment="1">
      <alignment vertical="center"/>
    </xf>
    <xf numFmtId="0" fontId="66" fillId="24" borderId="0" xfId="37" applyFont="1" applyFill="1"/>
    <xf numFmtId="0" fontId="67" fillId="24" borderId="0" xfId="37" applyFont="1" applyFill="1"/>
    <xf numFmtId="0" fontId="63" fillId="24" borderId="0" xfId="37" applyFont="1" applyFill="1" applyAlignment="1">
      <alignment horizontal="center"/>
    </xf>
    <xf numFmtId="0" fontId="63" fillId="24" borderId="0" xfId="37" applyFont="1" applyFill="1" applyAlignment="1">
      <alignment vertical="center"/>
    </xf>
    <xf numFmtId="0" fontId="63" fillId="24" borderId="0" xfId="37" applyFont="1" applyFill="1" applyAlignment="1">
      <alignment horizontal="center" vertical="center"/>
    </xf>
    <xf numFmtId="4" fontId="64" fillId="24" borderId="10" xfId="37" applyNumberFormat="1" applyFont="1" applyFill="1" applyBorder="1" applyAlignment="1">
      <alignment horizontal="center" vertical="center"/>
    </xf>
    <xf numFmtId="4" fontId="68" fillId="24" borderId="10" xfId="37" applyNumberFormat="1" applyFont="1" applyFill="1" applyBorder="1" applyAlignment="1">
      <alignment horizontal="center" vertical="center"/>
    </xf>
    <xf numFmtId="49" fontId="69" fillId="24" borderId="48" xfId="37" applyNumberFormat="1" applyFont="1" applyFill="1" applyBorder="1" applyAlignment="1">
      <alignment horizontal="center" vertical="center" wrapText="1"/>
    </xf>
    <xf numFmtId="0" fontId="64" fillId="24" borderId="10" xfId="37" applyFont="1" applyFill="1" applyBorder="1" applyAlignment="1">
      <alignment horizontal="center" vertical="center"/>
    </xf>
    <xf numFmtId="0" fontId="64" fillId="24" borderId="10" xfId="37" applyFont="1" applyFill="1" applyBorder="1"/>
    <xf numFmtId="169" fontId="68" fillId="24" borderId="10" xfId="37" applyNumberFormat="1" applyFont="1" applyFill="1" applyBorder="1" applyAlignment="1">
      <alignment horizontal="center" vertical="center"/>
    </xf>
    <xf numFmtId="49" fontId="68" fillId="24" borderId="10" xfId="55" applyNumberFormat="1" applyFont="1" applyFill="1" applyBorder="1" applyAlignment="1">
      <alignment horizontal="center" vertical="center"/>
    </xf>
    <xf numFmtId="49" fontId="68" fillId="24" borderId="10" xfId="37" applyNumberFormat="1" applyFont="1" applyFill="1" applyBorder="1" applyAlignment="1">
      <alignment horizontal="center" vertical="center" wrapText="1"/>
    </xf>
    <xf numFmtId="4" fontId="64" fillId="24" borderId="10" xfId="37" applyNumberFormat="1" applyFont="1" applyFill="1" applyBorder="1" applyAlignment="1">
      <alignment horizontal="center" vertical="center" wrapText="1"/>
    </xf>
    <xf numFmtId="169" fontId="64" fillId="24" borderId="10" xfId="37" applyNumberFormat="1" applyFont="1" applyFill="1" applyBorder="1" applyAlignment="1">
      <alignment horizontal="center" vertical="center" wrapText="1"/>
    </xf>
    <xf numFmtId="170" fontId="64" fillId="24" borderId="10" xfId="37" applyNumberFormat="1" applyFont="1" applyFill="1" applyBorder="1" applyAlignment="1">
      <alignment horizontal="center" vertical="center" wrapText="1"/>
    </xf>
    <xf numFmtId="169" fontId="68" fillId="24" borderId="10" xfId="37" applyNumberFormat="1" applyFont="1" applyFill="1" applyBorder="1" applyAlignment="1">
      <alignment horizontal="center" vertical="center" wrapText="1"/>
    </xf>
    <xf numFmtId="2" fontId="64" fillId="24" borderId="10" xfId="37" applyNumberFormat="1" applyFont="1" applyFill="1" applyBorder="1" applyAlignment="1">
      <alignment horizontal="center" vertical="center" wrapText="1"/>
    </xf>
    <xf numFmtId="4" fontId="68" fillId="24" borderId="10" xfId="37" applyNumberFormat="1" applyFont="1" applyFill="1" applyBorder="1" applyAlignment="1">
      <alignment horizontal="center" vertical="center" wrapText="1"/>
    </xf>
    <xf numFmtId="49" fontId="69" fillId="24" borderId="10" xfId="55" applyNumberFormat="1" applyFont="1" applyFill="1" applyBorder="1" applyAlignment="1">
      <alignment horizontal="center" vertical="center"/>
    </xf>
    <xf numFmtId="169" fontId="68" fillId="24" borderId="10" xfId="0" applyNumberFormat="1" applyFont="1" applyFill="1" applyBorder="1" applyAlignment="1">
      <alignment horizontal="center" vertical="center"/>
    </xf>
    <xf numFmtId="0" fontId="68" fillId="24" borderId="10" xfId="37" applyFont="1" applyFill="1" applyBorder="1"/>
    <xf numFmtId="49" fontId="64" fillId="24" borderId="10" xfId="55" applyNumberFormat="1" applyFont="1" applyFill="1" applyBorder="1" applyAlignment="1">
      <alignment horizontal="center" vertical="center"/>
    </xf>
    <xf numFmtId="169" fontId="64" fillId="24" borderId="10" xfId="0" applyNumberFormat="1" applyFont="1" applyFill="1" applyBorder="1" applyAlignment="1">
      <alignment horizontal="center" vertical="center"/>
    </xf>
    <xf numFmtId="49" fontId="68" fillId="24" borderId="10" xfId="804" applyNumberFormat="1" applyFont="1" applyFill="1" applyBorder="1" applyAlignment="1">
      <alignment horizontal="center" vertical="center" wrapText="1"/>
    </xf>
    <xf numFmtId="49" fontId="69" fillId="24" borderId="48" xfId="55" applyNumberFormat="1" applyFont="1" applyFill="1" applyBorder="1" applyAlignment="1">
      <alignment horizontal="center" vertical="center" wrapText="1"/>
    </xf>
    <xf numFmtId="0" fontId="68" fillId="24" borderId="10" xfId="37" applyFont="1" applyFill="1" applyBorder="1" applyAlignment="1">
      <alignment horizontal="center" vertical="center" wrapText="1"/>
    </xf>
    <xf numFmtId="49" fontId="70" fillId="24" borderId="10" xfId="55" applyNumberFormat="1" applyFont="1" applyFill="1" applyBorder="1" applyAlignment="1">
      <alignment horizontal="center" vertical="center"/>
    </xf>
    <xf numFmtId="49" fontId="70" fillId="24" borderId="48" xfId="37" applyNumberFormat="1" applyFont="1" applyFill="1" applyBorder="1" applyAlignment="1">
      <alignment horizontal="center" vertical="center" wrapText="1"/>
    </xf>
    <xf numFmtId="0" fontId="68" fillId="24" borderId="10" xfId="37" applyFont="1" applyFill="1" applyBorder="1" applyAlignment="1">
      <alignment horizontal="center" vertical="center"/>
    </xf>
    <xf numFmtId="0" fontId="68" fillId="24" borderId="10" xfId="37" applyFont="1" applyFill="1" applyBorder="1" applyAlignment="1">
      <alignment vertical="center"/>
    </xf>
    <xf numFmtId="0" fontId="68" fillId="24" borderId="10" xfId="37" applyFont="1" applyFill="1" applyBorder="1" applyAlignment="1">
      <alignment horizontal="center"/>
    </xf>
    <xf numFmtId="166" fontId="68" fillId="24" borderId="10" xfId="37" applyNumberFormat="1" applyFont="1" applyFill="1" applyBorder="1" applyAlignment="1">
      <alignment horizontal="center"/>
    </xf>
    <xf numFmtId="166" fontId="68" fillId="24" borderId="10" xfId="37" applyNumberFormat="1" applyFont="1" applyFill="1" applyBorder="1" applyAlignment="1">
      <alignment horizontal="center" vertical="center"/>
    </xf>
    <xf numFmtId="169" fontId="63" fillId="24" borderId="0" xfId="37" applyNumberFormat="1" applyFont="1" applyFill="1"/>
    <xf numFmtId="0" fontId="64" fillId="24" borderId="10" xfId="37" applyFont="1" applyFill="1" applyBorder="1" applyAlignment="1">
      <alignment horizontal="center" vertical="center" wrapText="1"/>
    </xf>
    <xf numFmtId="0" fontId="64" fillId="24" borderId="0" xfId="55" applyFont="1" applyFill="1" applyAlignment="1">
      <alignment horizontal="center" vertical="center"/>
    </xf>
    <xf numFmtId="172" fontId="68" fillId="24" borderId="10" xfId="55" applyNumberFormat="1" applyFont="1" applyFill="1" applyBorder="1" applyAlignment="1">
      <alignment horizontal="center" vertical="center"/>
    </xf>
    <xf numFmtId="169" fontId="63" fillId="24" borderId="0" xfId="37" applyNumberFormat="1" applyFont="1" applyFill="1" applyAlignment="1">
      <alignment horizontal="center" vertical="center" wrapText="1"/>
    </xf>
    <xf numFmtId="4" fontId="69" fillId="24" borderId="48" xfId="55" applyNumberFormat="1" applyFont="1" applyFill="1" applyBorder="1" applyAlignment="1">
      <alignment horizontal="center" vertical="center" wrapText="1"/>
    </xf>
    <xf numFmtId="0" fontId="68" fillId="24" borderId="10" xfId="37" applyFont="1" applyFill="1" applyBorder="1" applyAlignment="1">
      <alignment vertical="center" wrapText="1"/>
    </xf>
    <xf numFmtId="49" fontId="64" fillId="24" borderId="10" xfId="804" applyNumberFormat="1" applyFont="1" applyFill="1" applyBorder="1" applyAlignment="1">
      <alignment horizontal="center" vertical="center" wrapText="1"/>
    </xf>
    <xf numFmtId="0" fontId="71" fillId="24" borderId="0" xfId="37" applyFont="1" applyFill="1"/>
    <xf numFmtId="171" fontId="66" fillId="24" borderId="0" xfId="37" applyNumberFormat="1" applyFont="1" applyFill="1"/>
    <xf numFmtId="0" fontId="64" fillId="24" borderId="10" xfId="37" applyFont="1" applyFill="1" applyBorder="1" applyAlignment="1">
      <alignment horizontal="left" vertical="center" wrapText="1"/>
    </xf>
    <xf numFmtId="49" fontId="68" fillId="24" borderId="49" xfId="55" applyNumberFormat="1" applyFont="1" applyFill="1" applyBorder="1" applyAlignment="1">
      <alignment horizontal="center" vertical="center"/>
    </xf>
    <xf numFmtId="49" fontId="69" fillId="24" borderId="49" xfId="55" applyNumberFormat="1" applyFont="1" applyFill="1" applyBorder="1" applyAlignment="1">
      <alignment horizontal="center" vertical="center"/>
    </xf>
    <xf numFmtId="49" fontId="69" fillId="24" borderId="10" xfId="55" applyNumberFormat="1" applyFont="1" applyFill="1" applyBorder="1" applyAlignment="1">
      <alignment horizontal="center" vertical="center" wrapText="1"/>
    </xf>
    <xf numFmtId="0" fontId="68" fillId="24" borderId="10" xfId="37" applyFont="1" applyFill="1" applyBorder="1" applyAlignment="1">
      <alignment wrapText="1"/>
    </xf>
    <xf numFmtId="0" fontId="64" fillId="24" borderId="10" xfId="37" applyFont="1" applyFill="1" applyBorder="1" applyAlignment="1">
      <alignment vertical="center" wrapText="1"/>
    </xf>
    <xf numFmtId="49" fontId="69" fillId="24" borderId="12" xfId="37" applyNumberFormat="1" applyFont="1" applyFill="1" applyBorder="1" applyAlignment="1">
      <alignment horizontal="center" vertical="center" wrapText="1"/>
    </xf>
    <xf numFmtId="0" fontId="64" fillId="24" borderId="10" xfId="37" applyFont="1" applyFill="1" applyBorder="1" applyAlignment="1">
      <alignment wrapText="1"/>
    </xf>
    <xf numFmtId="0" fontId="68" fillId="24" borderId="10" xfId="37" applyFont="1" applyFill="1" applyBorder="1" applyAlignment="1">
      <alignment vertical="top" wrapText="1"/>
    </xf>
    <xf numFmtId="0" fontId="64" fillId="24" borderId="10" xfId="37" applyFont="1" applyFill="1" applyBorder="1" applyAlignment="1">
      <alignment horizontal="center" vertical="top" wrapText="1"/>
    </xf>
    <xf numFmtId="169" fontId="64" fillId="24" borderId="10" xfId="37" applyNumberFormat="1" applyFont="1" applyFill="1" applyBorder="1" applyAlignment="1">
      <alignment horizontal="center" vertical="center"/>
    </xf>
    <xf numFmtId="0" fontId="69" fillId="24" borderId="49" xfId="55" applyFont="1" applyFill="1" applyBorder="1" applyAlignment="1">
      <alignment horizontal="center" vertical="center" wrapText="1"/>
    </xf>
    <xf numFmtId="49" fontId="47" fillId="24" borderId="10" xfId="37" applyNumberFormat="1" applyFont="1" applyFill="1" applyBorder="1" applyAlignment="1">
      <alignment horizontal="center" vertical="center" wrapText="1"/>
    </xf>
    <xf numFmtId="49" fontId="47" fillId="24" borderId="10" xfId="55" applyNumberFormat="1" applyFont="1" applyFill="1" applyBorder="1" applyAlignment="1">
      <alignment horizontal="center" vertical="center"/>
    </xf>
    <xf numFmtId="0" fontId="10" fillId="0" borderId="12" xfId="37" applyBorder="1" applyAlignment="1">
      <alignment horizontal="center" vertical="center" wrapText="1"/>
    </xf>
    <xf numFmtId="0" fontId="10" fillId="0" borderId="24" xfId="37" applyBorder="1" applyAlignment="1">
      <alignment horizontal="center" vertical="center" wrapText="1"/>
    </xf>
    <xf numFmtId="0" fontId="10" fillId="0" borderId="18" xfId="37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10" fillId="0" borderId="17" xfId="37" applyBorder="1" applyAlignment="1">
      <alignment horizontal="center" vertical="center" wrapText="1"/>
    </xf>
    <xf numFmtId="0" fontId="10" fillId="0" borderId="13" xfId="37" applyBorder="1" applyAlignment="1">
      <alignment horizontal="center" vertical="center" wrapText="1"/>
    </xf>
    <xf numFmtId="0" fontId="10" fillId="0" borderId="10" xfId="37" applyBorder="1" applyAlignment="1">
      <alignment horizontal="center" vertical="center" wrapText="1"/>
    </xf>
    <xf numFmtId="0" fontId="10" fillId="0" borderId="10" xfId="37" applyBorder="1" applyAlignment="1">
      <alignment horizontal="center" vertical="center" textRotation="90" wrapText="1"/>
    </xf>
    <xf numFmtId="0" fontId="10" fillId="0" borderId="0" xfId="280" applyAlignment="1">
      <alignment horizontal="left" vertical="center" wrapText="1"/>
    </xf>
    <xf numFmtId="0" fontId="36" fillId="0" borderId="0" xfId="37" applyFont="1" applyAlignment="1">
      <alignment horizontal="center"/>
    </xf>
    <xf numFmtId="0" fontId="10" fillId="24" borderId="11" xfId="37" applyFill="1" applyBorder="1" applyAlignment="1">
      <alignment horizontal="center" vertical="center" wrapText="1"/>
    </xf>
    <xf numFmtId="0" fontId="10" fillId="24" borderId="17" xfId="37" applyFill="1" applyBorder="1" applyAlignment="1">
      <alignment horizontal="center" vertical="center" wrapText="1"/>
    </xf>
    <xf numFmtId="0" fontId="10" fillId="24" borderId="13" xfId="37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0" borderId="10" xfId="0" applyFont="1" applyBorder="1"/>
    <xf numFmtId="0" fontId="10" fillId="24" borderId="10" xfId="0" applyFont="1" applyFill="1" applyBorder="1" applyAlignment="1">
      <alignment horizontal="center" vertical="center" textRotation="90" wrapText="1"/>
    </xf>
    <xf numFmtId="0" fontId="10" fillId="24" borderId="10" xfId="0" applyFont="1" applyFill="1" applyBorder="1"/>
    <xf numFmtId="0" fontId="10" fillId="0" borderId="10" xfId="0" applyFont="1" applyBorder="1" applyAlignment="1">
      <alignment horizontal="center" vertical="center" textRotation="90"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36" fillId="0" borderId="0" xfId="37" applyFont="1" applyAlignment="1">
      <alignment horizontal="center" wrapText="1"/>
    </xf>
    <xf numFmtId="0" fontId="36" fillId="0" borderId="0" xfId="0" applyFont="1" applyAlignment="1">
      <alignment horizont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24" borderId="12" xfId="37" applyFill="1" applyBorder="1" applyAlignment="1">
      <alignment horizontal="center" vertical="center" wrapText="1"/>
    </xf>
    <xf numFmtId="0" fontId="10" fillId="24" borderId="18" xfId="37" applyFill="1" applyBorder="1" applyAlignment="1">
      <alignment horizontal="center" vertical="center" wrapText="1"/>
    </xf>
    <xf numFmtId="0" fontId="36" fillId="24" borderId="0" xfId="37" applyFont="1" applyFill="1" applyAlignment="1">
      <alignment horizontal="center"/>
    </xf>
    <xf numFmtId="0" fontId="10" fillId="24" borderId="21" xfId="37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10" fillId="24" borderId="16" xfId="37" applyFill="1" applyBorder="1" applyAlignment="1">
      <alignment horizontal="center" vertical="center" wrapText="1"/>
    </xf>
    <xf numFmtId="0" fontId="10" fillId="24" borderId="20" xfId="37" applyFill="1" applyBorder="1" applyAlignment="1">
      <alignment horizontal="center" vertical="center" wrapText="1"/>
    </xf>
    <xf numFmtId="0" fontId="10" fillId="24" borderId="22" xfId="37" applyFill="1" applyBorder="1" applyAlignment="1">
      <alignment horizontal="center" vertical="center" wrapText="1"/>
    </xf>
    <xf numFmtId="0" fontId="10" fillId="24" borderId="23" xfId="37" applyFill="1" applyBorder="1" applyAlignment="1">
      <alignment horizontal="center" vertical="center" wrapText="1"/>
    </xf>
    <xf numFmtId="0" fontId="10" fillId="24" borderId="15" xfId="37" applyFill="1" applyBorder="1" applyAlignment="1">
      <alignment horizontal="center" vertical="center" wrapText="1"/>
    </xf>
    <xf numFmtId="0" fontId="10" fillId="24" borderId="0" xfId="37" applyFill="1" applyAlignment="1">
      <alignment horizontal="center" vertical="center" wrapText="1"/>
    </xf>
    <xf numFmtId="0" fontId="32" fillId="0" borderId="10" xfId="45" applyFont="1" applyBorder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 wrapText="1"/>
    </xf>
    <xf numFmtId="0" fontId="10" fillId="0" borderId="0" xfId="46" applyAlignment="1">
      <alignment horizontal="center"/>
    </xf>
    <xf numFmtId="0" fontId="33" fillId="0" borderId="12" xfId="45" applyFont="1" applyBorder="1" applyAlignment="1">
      <alignment horizontal="center" vertical="center"/>
    </xf>
    <xf numFmtId="0" fontId="33" fillId="0" borderId="24" xfId="45" applyFont="1" applyBorder="1" applyAlignment="1">
      <alignment horizontal="center" vertic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horizontal="center" vertical="center" wrapText="1"/>
    </xf>
    <xf numFmtId="0" fontId="10" fillId="0" borderId="15" xfId="37" applyBorder="1" applyAlignment="1">
      <alignment horizontal="left" wrapText="1"/>
    </xf>
    <xf numFmtId="0" fontId="33" fillId="0" borderId="10" xfId="45" applyFont="1" applyBorder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0" borderId="21" xfId="46" applyBorder="1" applyAlignment="1">
      <alignment horizontal="center" wrapText="1"/>
    </xf>
    <xf numFmtId="0" fontId="10" fillId="0" borderId="10" xfId="37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Border="1" applyAlignment="1">
      <alignment horizontal="center" vertical="center" wrapText="1"/>
    </xf>
    <xf numFmtId="0" fontId="32" fillId="0" borderId="24" xfId="45" applyFont="1" applyBorder="1" applyAlignment="1">
      <alignment horizontal="center" vertical="center" wrapText="1"/>
    </xf>
    <xf numFmtId="0" fontId="32" fillId="0" borderId="18" xfId="45" applyFont="1" applyBorder="1" applyAlignment="1">
      <alignment horizontal="center" vertical="center" wrapText="1"/>
    </xf>
    <xf numFmtId="0" fontId="32" fillId="0" borderId="16" xfId="45" applyFont="1" applyBorder="1" applyAlignment="1">
      <alignment horizontal="center" vertical="center" wrapText="1"/>
    </xf>
    <xf numFmtId="0" fontId="32" fillId="0" borderId="15" xfId="45" applyFont="1" applyBorder="1" applyAlignment="1">
      <alignment horizontal="center" vertical="center" wrapText="1"/>
    </xf>
    <xf numFmtId="0" fontId="32" fillId="0" borderId="20" xfId="45" applyFont="1" applyBorder="1" applyAlignment="1">
      <alignment horizontal="center" vertical="center" wrapText="1"/>
    </xf>
    <xf numFmtId="0" fontId="32" fillId="0" borderId="14" xfId="45" applyFont="1" applyBorder="1" applyAlignment="1">
      <alignment horizontal="center" vertical="center" wrapText="1"/>
    </xf>
    <xf numFmtId="0" fontId="32" fillId="0" borderId="21" xfId="45" applyFont="1" applyBorder="1" applyAlignment="1">
      <alignment horizontal="center" vertical="center" wrapText="1"/>
    </xf>
    <xf numFmtId="0" fontId="32" fillId="0" borderId="19" xfId="45" applyFont="1" applyBorder="1" applyAlignment="1">
      <alignment horizontal="center" vertical="center" wrapText="1"/>
    </xf>
    <xf numFmtId="0" fontId="32" fillId="0" borderId="22" xfId="45" applyFont="1" applyBorder="1" applyAlignment="1">
      <alignment horizontal="center" vertical="center" wrapText="1"/>
    </xf>
    <xf numFmtId="0" fontId="32" fillId="0" borderId="0" xfId="45" applyFont="1" applyAlignment="1">
      <alignment horizontal="center" vertical="center" wrapText="1"/>
    </xf>
    <xf numFmtId="0" fontId="32" fillId="0" borderId="23" xfId="45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10" fillId="0" borderId="15" xfId="280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47" fillId="0" borderId="0" xfId="57" applyFont="1" applyAlignment="1">
      <alignment horizontal="left" vertical="top" wrapText="1"/>
    </xf>
    <xf numFmtId="0" fontId="54" fillId="0" borderId="45" xfId="57" applyFont="1" applyBorder="1" applyAlignment="1">
      <alignment horizontal="center" vertical="center" wrapText="1"/>
    </xf>
    <xf numFmtId="0" fontId="54" fillId="0" borderId="28" xfId="57" applyFont="1" applyBorder="1" applyAlignment="1">
      <alignment horizontal="center" vertical="center" wrapText="1"/>
    </xf>
    <xf numFmtId="0" fontId="54" fillId="0" borderId="46" xfId="57" applyFont="1" applyBorder="1" applyAlignment="1">
      <alignment horizontal="center" vertical="center" wrapText="1"/>
    </xf>
    <xf numFmtId="0" fontId="47" fillId="0" borderId="47" xfId="57" applyFont="1" applyBorder="1" applyAlignment="1">
      <alignment horizontal="center" vertical="center" wrapText="1"/>
    </xf>
    <xf numFmtId="0" fontId="47" fillId="0" borderId="42" xfId="57" applyFont="1" applyBorder="1" applyAlignment="1">
      <alignment horizontal="center" vertical="center" wrapText="1"/>
    </xf>
    <xf numFmtId="0" fontId="10" fillId="0" borderId="45" xfId="57" applyBorder="1" applyAlignment="1">
      <alignment horizontal="left" vertical="center" wrapText="1"/>
    </xf>
    <xf numFmtId="0" fontId="10" fillId="0" borderId="28" xfId="57" applyBorder="1" applyAlignment="1">
      <alignment horizontal="left" vertical="center" wrapText="1"/>
    </xf>
    <xf numFmtId="49" fontId="47" fillId="0" borderId="0" xfId="57" applyNumberFormat="1" applyFont="1" applyAlignment="1">
      <alignment horizontal="left" vertical="center"/>
    </xf>
    <xf numFmtId="49" fontId="53" fillId="0" borderId="33" xfId="57" applyNumberFormat="1" applyFont="1" applyBorder="1" applyAlignment="1">
      <alignment horizontal="center" vertical="center"/>
    </xf>
    <xf numFmtId="49" fontId="53" fillId="0" borderId="34" xfId="57" applyNumberFormat="1" applyFont="1" applyBorder="1" applyAlignment="1">
      <alignment horizontal="center" vertical="center"/>
    </xf>
    <xf numFmtId="49" fontId="53" fillId="0" borderId="35" xfId="57" applyNumberFormat="1" applyFont="1" applyBorder="1" applyAlignment="1">
      <alignment horizontal="center" vertical="center"/>
    </xf>
    <xf numFmtId="0" fontId="51" fillId="0" borderId="43" xfId="57" applyFont="1" applyBorder="1" applyAlignment="1">
      <alignment horizontal="center" vertical="center" wrapText="1"/>
    </xf>
    <xf numFmtId="0" fontId="51" fillId="0" borderId="0" xfId="57" applyFont="1" applyAlignment="1">
      <alignment horizontal="center" vertical="center" wrapText="1"/>
    </xf>
    <xf numFmtId="0" fontId="51" fillId="0" borderId="44" xfId="57" applyFont="1" applyBorder="1" applyAlignment="1">
      <alignment horizontal="center" vertical="center" wrapText="1"/>
    </xf>
    <xf numFmtId="49" fontId="49" fillId="0" borderId="25" xfId="57" applyNumberFormat="1" applyFont="1" applyBorder="1" applyAlignment="1">
      <alignment horizontal="center" vertical="center" wrapText="1"/>
    </xf>
    <xf numFmtId="49" fontId="49" fillId="0" borderId="29" xfId="57" applyNumberFormat="1" applyFont="1" applyBorder="1" applyAlignment="1">
      <alignment horizontal="center" vertic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Border="1" applyAlignment="1">
      <alignment horizontal="center" vertical="center" wrapText="1"/>
    </xf>
    <xf numFmtId="0" fontId="54" fillId="0" borderId="10" xfId="57" applyFont="1" applyBorder="1" applyAlignment="1">
      <alignment horizontal="center" vertical="center" wrapText="1"/>
    </xf>
    <xf numFmtId="0" fontId="54" fillId="0" borderId="27" xfId="57" applyFont="1" applyBorder="1" applyAlignment="1">
      <alignment horizontal="center" vertical="center" wrapText="1"/>
    </xf>
    <xf numFmtId="0" fontId="54" fillId="0" borderId="30" xfId="57" applyFont="1" applyBorder="1" applyAlignment="1">
      <alignment horizontal="center" vertical="center" wrapText="1"/>
    </xf>
    <xf numFmtId="0" fontId="64" fillId="24" borderId="10" xfId="37" applyFont="1" applyFill="1" applyBorder="1" applyAlignment="1">
      <alignment horizontal="center" vertical="center" wrapText="1"/>
    </xf>
    <xf numFmtId="0" fontId="64" fillId="24" borderId="12" xfId="37" applyFont="1" applyFill="1" applyBorder="1" applyAlignment="1">
      <alignment horizontal="center" vertical="center" wrapText="1"/>
    </xf>
    <xf numFmtId="0" fontId="64" fillId="24" borderId="18" xfId="37" applyFont="1" applyFill="1" applyBorder="1" applyAlignment="1">
      <alignment horizontal="center" vertical="center" wrapText="1"/>
    </xf>
    <xf numFmtId="0" fontId="64" fillId="24" borderId="24" xfId="37" applyFont="1" applyFill="1" applyBorder="1" applyAlignment="1">
      <alignment horizontal="center" vertical="center" wrapText="1"/>
    </xf>
    <xf numFmtId="0" fontId="64" fillId="24" borderId="0" xfId="55" applyFont="1" applyFill="1" applyAlignment="1">
      <alignment horizontal="center" vertical="center"/>
    </xf>
    <xf numFmtId="0" fontId="64" fillId="24" borderId="11" xfId="37" applyFont="1" applyFill="1" applyBorder="1" applyAlignment="1">
      <alignment horizontal="center" vertical="center" wrapText="1"/>
    </xf>
    <xf numFmtId="0" fontId="64" fillId="24" borderId="17" xfId="37" applyFont="1" applyFill="1" applyBorder="1" applyAlignment="1">
      <alignment horizontal="center" vertical="center" wrapText="1"/>
    </xf>
    <xf numFmtId="0" fontId="64" fillId="24" borderId="13" xfId="37" applyFont="1" applyFill="1" applyBorder="1" applyAlignment="1">
      <alignment horizontal="center" vertical="center" wrapText="1"/>
    </xf>
    <xf numFmtId="0" fontId="63" fillId="24" borderId="0" xfId="37" applyFont="1" applyFill="1" applyAlignment="1">
      <alignment horizontal="center"/>
    </xf>
    <xf numFmtId="0" fontId="63" fillId="24" borderId="0" xfId="37" applyFont="1" applyFill="1" applyAlignment="1">
      <alignment horizontal="center" wrapText="1"/>
    </xf>
    <xf numFmtId="0" fontId="63" fillId="24" borderId="0" xfId="0" applyFont="1" applyFill="1" applyAlignment="1">
      <alignment horizontal="center"/>
    </xf>
    <xf numFmtId="0" fontId="63" fillId="24" borderId="21" xfId="37" applyFont="1" applyFill="1" applyBorder="1" applyAlignment="1">
      <alignment horizontal="center"/>
    </xf>
  </cellXfs>
  <cellStyles count="903">
    <cellStyle name=" 1" xfId="806" xr:uid="{00000000-0005-0000-0000-000000000000}"/>
    <cellStyle name=" 1 2" xfId="807" xr:uid="{00000000-0005-0000-0000-000001000000}"/>
    <cellStyle name=" 1_Stage1" xfId="808" xr:uid="{00000000-0005-0000-0000-000002000000}"/>
    <cellStyle name="_Model_RAB Мой_PR.PROG.WARM.NOTCOMBI.2012.2.16_v1.4(04.04.11) " xfId="809" xr:uid="{00000000-0005-0000-0000-000003000000}"/>
    <cellStyle name="_Model_RAB Мой_Книга2_PR.PROG.WARM.NOTCOMBI.2012.2.16_v1.4(04.04.11) " xfId="810" xr:uid="{00000000-0005-0000-0000-000004000000}"/>
    <cellStyle name="_Model_RAB_MRSK_svod_PR.PROG.WARM.NOTCOMBI.2012.2.16_v1.4(04.04.11) " xfId="811" xr:uid="{00000000-0005-0000-0000-000005000000}"/>
    <cellStyle name="_Model_RAB_MRSK_svod_Книга2_PR.PROG.WARM.NOTCOMBI.2012.2.16_v1.4(04.04.11) " xfId="812" xr:uid="{00000000-0005-0000-0000-000006000000}"/>
    <cellStyle name="_МОДЕЛЬ_1 (2)_PR.PROG.WARM.NOTCOMBI.2012.2.16_v1.4(04.04.11) " xfId="813" xr:uid="{00000000-0005-0000-0000-000007000000}"/>
    <cellStyle name="_МОДЕЛЬ_1 (2)_Книга2_PR.PROG.WARM.NOTCOMBI.2012.2.16_v1.4(04.04.11) " xfId="814" xr:uid="{00000000-0005-0000-0000-000008000000}"/>
    <cellStyle name="_пр 5 тариф RAB_PR.PROG.WARM.NOTCOMBI.2012.2.16_v1.4(04.04.11) " xfId="815" xr:uid="{00000000-0005-0000-0000-000009000000}"/>
    <cellStyle name="_пр 5 тариф RAB_Книга2_PR.PROG.WARM.NOTCOMBI.2012.2.16_v1.4(04.04.11) " xfId="816" xr:uid="{00000000-0005-0000-0000-00000A000000}"/>
    <cellStyle name="_Расчет RAB_22072008_PR.PROG.WARM.NOTCOMBI.2012.2.16_v1.4(04.04.11) " xfId="817" xr:uid="{00000000-0005-0000-0000-00000B000000}"/>
    <cellStyle name="_Расчет RAB_22072008_Книга2_PR.PROG.WARM.NOTCOMBI.2012.2.16_v1.4(04.04.11) " xfId="818" xr:uid="{00000000-0005-0000-0000-00000C000000}"/>
    <cellStyle name="_Расчет RAB_Лен и МОЭСК_с 2010 года_14.04.2009_со сглаж_version 3.0_без ФСК_PR.PROG.WARM.NOTCOMBI.2012.2.16_v1.4(04.04.11) " xfId="819" xr:uid="{00000000-0005-0000-0000-00000D000000}"/>
    <cellStyle name="_Расчет RAB_Лен и МОЭСК_с 2010 года_14.04.2009_со сглаж_version 3.0_без ФСК_Книга2_PR.PROG.WARM.NOTCOMBI.2012.2.16_v1.4(04.04.11) " xfId="820" xr:uid="{00000000-0005-0000-0000-00000E000000}"/>
    <cellStyle name="20% - Акцент1" xfId="1" xr:uid="{00000000-0005-0000-0000-00000F000000}"/>
    <cellStyle name="20% - Акцент1 2" xfId="60" xr:uid="{00000000-0005-0000-0000-000010000000}"/>
    <cellStyle name="20% - Акцент2" xfId="2" xr:uid="{00000000-0005-0000-0000-000011000000}"/>
    <cellStyle name="20% - Акцент2 2" xfId="61" xr:uid="{00000000-0005-0000-0000-000012000000}"/>
    <cellStyle name="20% - Акцент3" xfId="3" xr:uid="{00000000-0005-0000-0000-000013000000}"/>
    <cellStyle name="20% - Акцент3 2" xfId="62" xr:uid="{00000000-0005-0000-0000-000014000000}"/>
    <cellStyle name="20% - Акцент4" xfId="4" xr:uid="{00000000-0005-0000-0000-000015000000}"/>
    <cellStyle name="20% - Акцент4 2" xfId="63" xr:uid="{00000000-0005-0000-0000-000016000000}"/>
    <cellStyle name="20% - Акцент5" xfId="5" xr:uid="{00000000-0005-0000-0000-000017000000}"/>
    <cellStyle name="20% - Акцент5 2" xfId="64" xr:uid="{00000000-0005-0000-0000-000018000000}"/>
    <cellStyle name="20% - Акцент6" xfId="6" xr:uid="{00000000-0005-0000-0000-000019000000}"/>
    <cellStyle name="20% - Акцент6 2" xfId="65" xr:uid="{00000000-0005-0000-0000-00001A000000}"/>
    <cellStyle name="40% - Акцент1" xfId="7" xr:uid="{00000000-0005-0000-0000-00001B000000}"/>
    <cellStyle name="40% - Акцент1 2" xfId="66" xr:uid="{00000000-0005-0000-0000-00001C000000}"/>
    <cellStyle name="40% - Акцент2" xfId="8" xr:uid="{00000000-0005-0000-0000-00001D000000}"/>
    <cellStyle name="40% - Акцент2 2" xfId="67" xr:uid="{00000000-0005-0000-0000-00001E000000}"/>
    <cellStyle name="40% - Акцент3" xfId="9" xr:uid="{00000000-0005-0000-0000-00001F000000}"/>
    <cellStyle name="40% - Акцент3 2" xfId="68" xr:uid="{00000000-0005-0000-0000-000020000000}"/>
    <cellStyle name="40% - Акцент4" xfId="10" xr:uid="{00000000-0005-0000-0000-000021000000}"/>
    <cellStyle name="40% - Акцент4 2" xfId="69" xr:uid="{00000000-0005-0000-0000-000022000000}"/>
    <cellStyle name="40% - Акцент5" xfId="11" xr:uid="{00000000-0005-0000-0000-000023000000}"/>
    <cellStyle name="40% - Акцент5 2" xfId="70" xr:uid="{00000000-0005-0000-0000-000024000000}"/>
    <cellStyle name="40% - Акцент6" xfId="12" xr:uid="{00000000-0005-0000-0000-000025000000}"/>
    <cellStyle name="40% - Акцент6 2" xfId="71" xr:uid="{00000000-0005-0000-0000-000026000000}"/>
    <cellStyle name="60% - Акцент1" xfId="13" xr:uid="{00000000-0005-0000-0000-000027000000}"/>
    <cellStyle name="60% - Акцент1 2" xfId="72" xr:uid="{00000000-0005-0000-0000-000028000000}"/>
    <cellStyle name="60% - Акцент2" xfId="14" xr:uid="{00000000-0005-0000-0000-000029000000}"/>
    <cellStyle name="60% - Акцент2 2" xfId="73" xr:uid="{00000000-0005-0000-0000-00002A000000}"/>
    <cellStyle name="60% - Акцент3" xfId="15" xr:uid="{00000000-0005-0000-0000-00002B000000}"/>
    <cellStyle name="60% - Акцент3 2" xfId="74" xr:uid="{00000000-0005-0000-0000-00002C000000}"/>
    <cellStyle name="60% - Акцент4" xfId="16" xr:uid="{00000000-0005-0000-0000-00002D000000}"/>
    <cellStyle name="60% - Акцент4 2" xfId="75" xr:uid="{00000000-0005-0000-0000-00002E000000}"/>
    <cellStyle name="60% - Акцент5" xfId="17" xr:uid="{00000000-0005-0000-0000-00002F000000}"/>
    <cellStyle name="60% - Акцент5 2" xfId="76" xr:uid="{00000000-0005-0000-0000-000030000000}"/>
    <cellStyle name="60% - Акцент6" xfId="18" xr:uid="{00000000-0005-0000-0000-000031000000}"/>
    <cellStyle name="60% - Акцент6 2" xfId="77" xr:uid="{00000000-0005-0000-0000-000032000000}"/>
    <cellStyle name="Action" xfId="821" xr:uid="{00000000-0005-0000-0000-000033000000}"/>
    <cellStyle name="Cells" xfId="822" xr:uid="{00000000-0005-0000-0000-000034000000}"/>
    <cellStyle name="Cells 2" xfId="823" xr:uid="{00000000-0005-0000-0000-000035000000}"/>
    <cellStyle name="Cells_TEPLO.PREDEL.2016.M(v1.0)" xfId="824" xr:uid="{00000000-0005-0000-0000-000036000000}"/>
    <cellStyle name="Currency [0]" xfId="825" xr:uid="{00000000-0005-0000-0000-000037000000}"/>
    <cellStyle name="currency1" xfId="826" xr:uid="{00000000-0005-0000-0000-000038000000}"/>
    <cellStyle name="Currency2" xfId="827" xr:uid="{00000000-0005-0000-0000-000039000000}"/>
    <cellStyle name="currency3" xfId="828" xr:uid="{00000000-0005-0000-0000-00003A000000}"/>
    <cellStyle name="currency4" xfId="829" xr:uid="{00000000-0005-0000-0000-00003B000000}"/>
    <cellStyle name="DblClick" xfId="830" xr:uid="{00000000-0005-0000-0000-00003C000000}"/>
    <cellStyle name="Followed Hyperlink" xfId="831" xr:uid="{00000000-0005-0000-0000-00003D000000}"/>
    <cellStyle name="Formuls" xfId="832" xr:uid="{00000000-0005-0000-0000-00003E000000}"/>
    <cellStyle name="Header" xfId="833" xr:uid="{00000000-0005-0000-0000-00003F000000}"/>
    <cellStyle name="Header 3" xfId="834" xr:uid="{00000000-0005-0000-0000-000040000000}"/>
    <cellStyle name="Header_TEPLO.PREDEL.2016.M(v1.0)" xfId="835" xr:uid="{00000000-0005-0000-0000-000041000000}"/>
    <cellStyle name="Hyperlink" xfId="836" xr:uid="{00000000-0005-0000-0000-000042000000}"/>
    <cellStyle name="normal" xfId="837" xr:uid="{00000000-0005-0000-0000-000043000000}"/>
    <cellStyle name="Normal 2" xfId="78" xr:uid="{00000000-0005-0000-0000-000044000000}"/>
    <cellStyle name="Normal_баланс для заливки" xfId="838" xr:uid="{00000000-0005-0000-0000-000045000000}"/>
    <cellStyle name="Normal1" xfId="839" xr:uid="{00000000-0005-0000-0000-000046000000}"/>
    <cellStyle name="Normal2" xfId="840" xr:uid="{00000000-0005-0000-0000-000047000000}"/>
    <cellStyle name="Percent1" xfId="841" xr:uid="{00000000-0005-0000-0000-000048000000}"/>
    <cellStyle name="Title" xfId="842" xr:uid="{00000000-0005-0000-0000-000049000000}"/>
    <cellStyle name="Title 2" xfId="843" xr:uid="{00000000-0005-0000-0000-00004A000000}"/>
    <cellStyle name="Title 4" xfId="844" xr:uid="{00000000-0005-0000-0000-00004B000000}"/>
    <cellStyle name="Акцент1" xfId="19" builtinId="29" customBuiltin="1"/>
    <cellStyle name="Акцент1 2" xfId="79" xr:uid="{00000000-0005-0000-0000-00004D000000}"/>
    <cellStyle name="Акцент1 3" xfId="845" xr:uid="{00000000-0005-0000-0000-00004E000000}"/>
    <cellStyle name="Акцент2" xfId="20" builtinId="33" customBuiltin="1"/>
    <cellStyle name="Акцент2 2" xfId="80" xr:uid="{00000000-0005-0000-0000-000050000000}"/>
    <cellStyle name="Акцент2 3" xfId="846" xr:uid="{00000000-0005-0000-0000-000051000000}"/>
    <cellStyle name="Акцент3" xfId="21" builtinId="37" customBuiltin="1"/>
    <cellStyle name="Акцент3 2" xfId="81" xr:uid="{00000000-0005-0000-0000-000053000000}"/>
    <cellStyle name="Акцент3 3" xfId="847" xr:uid="{00000000-0005-0000-0000-000054000000}"/>
    <cellStyle name="Акцент4" xfId="22" builtinId="41" customBuiltin="1"/>
    <cellStyle name="Акцент4 2" xfId="82" xr:uid="{00000000-0005-0000-0000-000056000000}"/>
    <cellStyle name="Акцент4 3" xfId="848" xr:uid="{00000000-0005-0000-0000-000057000000}"/>
    <cellStyle name="Акцент5" xfId="23" builtinId="45" customBuiltin="1"/>
    <cellStyle name="Акцент5 2" xfId="83" xr:uid="{00000000-0005-0000-0000-000059000000}"/>
    <cellStyle name="Акцент6" xfId="24" builtinId="49" customBuiltin="1"/>
    <cellStyle name="Акцент6 2" xfId="84" xr:uid="{00000000-0005-0000-0000-00005B000000}"/>
    <cellStyle name="Акцент6 3" xfId="849" xr:uid="{00000000-0005-0000-0000-00005C000000}"/>
    <cellStyle name="Ввод " xfId="25" builtinId="20" customBuiltin="1"/>
    <cellStyle name="Ввод  2" xfId="85" xr:uid="{00000000-0005-0000-0000-00005E000000}"/>
    <cellStyle name="Вывод" xfId="26" builtinId="21" customBuiltin="1"/>
    <cellStyle name="Вывод 2" xfId="86" xr:uid="{00000000-0005-0000-0000-000060000000}"/>
    <cellStyle name="Вывод 3" xfId="850" xr:uid="{00000000-0005-0000-0000-000061000000}"/>
    <cellStyle name="Вычисление" xfId="27" builtinId="22" customBuiltin="1"/>
    <cellStyle name="Вычисление 2" xfId="87" xr:uid="{00000000-0005-0000-0000-000063000000}"/>
    <cellStyle name="Вычисление 3" xfId="851" xr:uid="{00000000-0005-0000-0000-000064000000}"/>
    <cellStyle name="Гиперссылка" xfId="804" builtinId="8"/>
    <cellStyle name="Гиперссылка 2" xfId="853" xr:uid="{00000000-0005-0000-0000-000066000000}"/>
    <cellStyle name="Гиперссылка 2 2" xfId="854" xr:uid="{00000000-0005-0000-0000-000067000000}"/>
    <cellStyle name="Гиперссылка 3" xfId="855" xr:uid="{00000000-0005-0000-0000-000068000000}"/>
    <cellStyle name="Гиперссылка 4" xfId="856" xr:uid="{00000000-0005-0000-0000-000069000000}"/>
    <cellStyle name="Гиперссылка 5" xfId="857" xr:uid="{00000000-0005-0000-0000-00006A000000}"/>
    <cellStyle name="Гиперссылка 6" xfId="852" xr:uid="{00000000-0005-0000-0000-00006B000000}"/>
    <cellStyle name="Заголовок" xfId="858" xr:uid="{00000000-0005-0000-0000-00006C000000}"/>
    <cellStyle name="Заголовок 1" xfId="28" builtinId="16" customBuiltin="1"/>
    <cellStyle name="Заголовок 1 2" xfId="88" xr:uid="{00000000-0005-0000-0000-00006E000000}"/>
    <cellStyle name="Заголовок 1 3" xfId="859" xr:uid="{00000000-0005-0000-0000-00006F000000}"/>
    <cellStyle name="Заголовок 2" xfId="29" builtinId="17" customBuiltin="1"/>
    <cellStyle name="Заголовок 2 2" xfId="89" xr:uid="{00000000-0005-0000-0000-000071000000}"/>
    <cellStyle name="Заголовок 2 3" xfId="860" xr:uid="{00000000-0005-0000-0000-000072000000}"/>
    <cellStyle name="Заголовок 3" xfId="30" builtinId="18" customBuiltin="1"/>
    <cellStyle name="Заголовок 3 2" xfId="90" xr:uid="{00000000-0005-0000-0000-000074000000}"/>
    <cellStyle name="Заголовок 3 3" xfId="861" xr:uid="{00000000-0005-0000-0000-000075000000}"/>
    <cellStyle name="Заголовок 4" xfId="31" builtinId="19" customBuiltin="1"/>
    <cellStyle name="Заголовок 4 2" xfId="91" xr:uid="{00000000-0005-0000-0000-000077000000}"/>
    <cellStyle name="Заголовок 4 3" xfId="862" xr:uid="{00000000-0005-0000-0000-000078000000}"/>
    <cellStyle name="ЗаголовокСтолбца" xfId="863" xr:uid="{00000000-0005-0000-0000-000079000000}"/>
    <cellStyle name="Значение" xfId="864" xr:uid="{00000000-0005-0000-0000-00007A000000}"/>
    <cellStyle name="Итог" xfId="32" builtinId="25" customBuiltin="1"/>
    <cellStyle name="Итог 2" xfId="92" xr:uid="{00000000-0005-0000-0000-00007C000000}"/>
    <cellStyle name="Итог 3" xfId="865" xr:uid="{00000000-0005-0000-0000-00007D000000}"/>
    <cellStyle name="Контрольная ячейка" xfId="33" builtinId="23" customBuiltin="1"/>
    <cellStyle name="Контрольная ячейка 2" xfId="93" xr:uid="{00000000-0005-0000-0000-00007F000000}"/>
    <cellStyle name="Контрольная ячейка 3" xfId="866" xr:uid="{00000000-0005-0000-0000-000080000000}"/>
    <cellStyle name="Название" xfId="34" builtinId="15" customBuiltin="1"/>
    <cellStyle name="Название 2" xfId="94" xr:uid="{00000000-0005-0000-0000-000082000000}"/>
    <cellStyle name="Название 3" xfId="867" xr:uid="{00000000-0005-0000-0000-000083000000}"/>
    <cellStyle name="Нейтральный" xfId="35" builtinId="28" customBuiltin="1"/>
    <cellStyle name="Нейтральный 2" xfId="95" xr:uid="{00000000-0005-0000-0000-000085000000}"/>
    <cellStyle name="Нейтральный 3" xfId="868" xr:uid="{00000000-0005-0000-0000-000086000000}"/>
    <cellStyle name="Обычный" xfId="0" builtinId="0"/>
    <cellStyle name="Обычный 10" xfId="280" xr:uid="{00000000-0005-0000-0000-000088000000}"/>
    <cellStyle name="Обычный 10 2" xfId="870" xr:uid="{00000000-0005-0000-0000-000089000000}"/>
    <cellStyle name="Обычный 10 3" xfId="869" xr:uid="{00000000-0005-0000-0000-00008A000000}"/>
    <cellStyle name="Обычный 11" xfId="630" xr:uid="{00000000-0005-0000-0000-00008B000000}"/>
    <cellStyle name="Обычный 11 2" xfId="633" xr:uid="{00000000-0005-0000-0000-00008C000000}"/>
    <cellStyle name="Обычный 12" xfId="625" xr:uid="{00000000-0005-0000-0000-00008D000000}"/>
    <cellStyle name="Обычный 12 2" xfId="48" xr:uid="{00000000-0005-0000-0000-00008E000000}"/>
    <cellStyle name="Обычный 12 2 2" xfId="872" xr:uid="{00000000-0005-0000-0000-00008F000000}"/>
    <cellStyle name="Обычный 12 3" xfId="871" xr:uid="{00000000-0005-0000-0000-000090000000}"/>
    <cellStyle name="Обычный 12 3 2" xfId="873" xr:uid="{00000000-0005-0000-0000-000091000000}"/>
    <cellStyle name="Обычный 13" xfId="805" xr:uid="{00000000-0005-0000-0000-000092000000}"/>
    <cellStyle name="Обычный 14" xfId="874" xr:uid="{00000000-0005-0000-0000-000093000000}"/>
    <cellStyle name="Обычный 14 2" xfId="875" xr:uid="{00000000-0005-0000-0000-000094000000}"/>
    <cellStyle name="Обычный 14_UPDATE.WARM.CALC.INDEX.2015.TO.1.2.3" xfId="876" xr:uid="{00000000-0005-0000-0000-000095000000}"/>
    <cellStyle name="Обычный 2" xfId="36" xr:uid="{00000000-0005-0000-0000-000096000000}"/>
    <cellStyle name="Обычный 2 10 2" xfId="878" xr:uid="{00000000-0005-0000-0000-000097000000}"/>
    <cellStyle name="Обычный 2 2" xfId="628" xr:uid="{00000000-0005-0000-0000-000098000000}"/>
    <cellStyle name="Обычный 2 2 2" xfId="879" xr:uid="{00000000-0005-0000-0000-000099000000}"/>
    <cellStyle name="Обычный 2 26 2" xfId="116" xr:uid="{00000000-0005-0000-0000-00009A000000}"/>
    <cellStyle name="Обычный 2 3" xfId="631" xr:uid="{00000000-0005-0000-0000-00009B000000}"/>
    <cellStyle name="Обычный 2 3 2" xfId="880" xr:uid="{00000000-0005-0000-0000-00009C000000}"/>
    <cellStyle name="Обычный 2 4" xfId="632" xr:uid="{00000000-0005-0000-0000-00009D000000}"/>
    <cellStyle name="Обычный 2 5" xfId="627" xr:uid="{00000000-0005-0000-0000-00009E000000}"/>
    <cellStyle name="Обычный 2 6" xfId="881" xr:uid="{00000000-0005-0000-0000-00009F000000}"/>
    <cellStyle name="Обычный 2 7" xfId="882" xr:uid="{00000000-0005-0000-0000-0000A0000000}"/>
    <cellStyle name="Обычный 2 8" xfId="883" xr:uid="{00000000-0005-0000-0000-0000A1000000}"/>
    <cellStyle name="Обычный 2 9" xfId="877" xr:uid="{00000000-0005-0000-0000-0000A2000000}"/>
    <cellStyle name="Обычный 2_13 09 24 Баланс (3)" xfId="884" xr:uid="{00000000-0005-0000-0000-0000A3000000}"/>
    <cellStyle name="Обычный 20" xfId="885" xr:uid="{00000000-0005-0000-0000-0000A4000000}"/>
    <cellStyle name="Обычный 21" xfId="886" xr:uid="{00000000-0005-0000-0000-0000A5000000}"/>
    <cellStyle name="Обычный 22" xfId="887" xr:uid="{00000000-0005-0000-0000-0000A6000000}"/>
    <cellStyle name="Обычный 23" xfId="888" xr:uid="{00000000-0005-0000-0000-0000A7000000}"/>
    <cellStyle name="Обычный 3" xfId="37" xr:uid="{00000000-0005-0000-0000-0000A8000000}"/>
    <cellStyle name="Обычный 3 2" xfId="57" xr:uid="{00000000-0005-0000-0000-0000A9000000}"/>
    <cellStyle name="Обычный 3 2 2" xfId="890" xr:uid="{00000000-0005-0000-0000-0000AA000000}"/>
    <cellStyle name="Обычный 3 2 2 2" xfId="49" xr:uid="{00000000-0005-0000-0000-0000AB000000}"/>
    <cellStyle name="Обычный 3 21" xfId="103" xr:uid="{00000000-0005-0000-0000-0000AC000000}"/>
    <cellStyle name="Обычный 3 3" xfId="891" xr:uid="{00000000-0005-0000-0000-0000AD000000}"/>
    <cellStyle name="Обычный 3 3 2" xfId="892" xr:uid="{00000000-0005-0000-0000-0000AE000000}"/>
    <cellStyle name="Обычный 3 4" xfId="889" xr:uid="{00000000-0005-0000-0000-0000AF000000}"/>
    <cellStyle name="Обычный 4" xfId="44" xr:uid="{00000000-0005-0000-0000-0000B0000000}"/>
    <cellStyle name="Обычный 4 2" xfId="56" xr:uid="{00000000-0005-0000-0000-0000B1000000}"/>
    <cellStyle name="Обычный 4 2 2" xfId="894" xr:uid="{00000000-0005-0000-0000-0000B2000000}"/>
    <cellStyle name="Обычный 4 3" xfId="893" xr:uid="{00000000-0005-0000-0000-0000B3000000}"/>
    <cellStyle name="Обычный 4_Справочники" xfId="895" xr:uid="{00000000-0005-0000-0000-0000B4000000}"/>
    <cellStyle name="Обычный 5" xfId="45" xr:uid="{00000000-0005-0000-0000-0000B5000000}"/>
    <cellStyle name="Обычный 5 2" xfId="896" xr:uid="{00000000-0005-0000-0000-0000B6000000}"/>
    <cellStyle name="Обычный 6" xfId="47" xr:uid="{00000000-0005-0000-0000-0000B7000000}"/>
    <cellStyle name="Обычный 6 10" xfId="281" xr:uid="{00000000-0005-0000-0000-0000B8000000}"/>
    <cellStyle name="Обычный 6 11" xfId="452" xr:uid="{00000000-0005-0000-0000-0000B9000000}"/>
    <cellStyle name="Обычный 6 12" xfId="634" xr:uid="{00000000-0005-0000-0000-0000BA000000}"/>
    <cellStyle name="Обычный 6 2" xfId="53" xr:uid="{00000000-0005-0000-0000-0000BB000000}"/>
    <cellStyle name="Обычный 6 2 10" xfId="111" xr:uid="{00000000-0005-0000-0000-0000BC000000}"/>
    <cellStyle name="Обычный 6 2 11" xfId="284" xr:uid="{00000000-0005-0000-0000-0000BD000000}"/>
    <cellStyle name="Обычный 6 2 12" xfId="455" xr:uid="{00000000-0005-0000-0000-0000BE000000}"/>
    <cellStyle name="Обычный 6 2 13" xfId="635" xr:uid="{00000000-0005-0000-0000-0000BF000000}"/>
    <cellStyle name="Обычный 6 2 2" xfId="54" xr:uid="{00000000-0005-0000-0000-0000C0000000}"/>
    <cellStyle name="Обычный 6 2 2 10" xfId="285" xr:uid="{00000000-0005-0000-0000-0000C1000000}"/>
    <cellStyle name="Обычный 6 2 2 11" xfId="456" xr:uid="{00000000-0005-0000-0000-0000C2000000}"/>
    <cellStyle name="Обычный 6 2 2 12" xfId="636" xr:uid="{00000000-0005-0000-0000-0000C3000000}"/>
    <cellStyle name="Обычный 6 2 2 2" xfId="118" xr:uid="{00000000-0005-0000-0000-0000C4000000}"/>
    <cellStyle name="Обычный 6 2 2 2 2" xfId="135" xr:uid="{00000000-0005-0000-0000-0000C5000000}"/>
    <cellStyle name="Обычный 6 2 2 2 2 2" xfId="139" xr:uid="{00000000-0005-0000-0000-0000C6000000}"/>
    <cellStyle name="Обычный 6 2 2 2 2 2 2" xfId="140" xr:uid="{00000000-0005-0000-0000-0000C7000000}"/>
    <cellStyle name="Обычный 6 2 2 2 2 2 2 2" xfId="312" xr:uid="{00000000-0005-0000-0000-0000C8000000}"/>
    <cellStyle name="Обычный 6 2 2 2 2 2 2 3" xfId="483" xr:uid="{00000000-0005-0000-0000-0000C9000000}"/>
    <cellStyle name="Обычный 6 2 2 2 2 2 2 4" xfId="640" xr:uid="{00000000-0005-0000-0000-0000CA000000}"/>
    <cellStyle name="Обычный 6 2 2 2 2 2 3" xfId="141" xr:uid="{00000000-0005-0000-0000-0000CB000000}"/>
    <cellStyle name="Обычный 6 2 2 2 2 2 3 2" xfId="313" xr:uid="{00000000-0005-0000-0000-0000CC000000}"/>
    <cellStyle name="Обычный 6 2 2 2 2 2 3 3" xfId="484" xr:uid="{00000000-0005-0000-0000-0000CD000000}"/>
    <cellStyle name="Обычный 6 2 2 2 2 2 3 4" xfId="641" xr:uid="{00000000-0005-0000-0000-0000CE000000}"/>
    <cellStyle name="Обычный 6 2 2 2 2 2 4" xfId="311" xr:uid="{00000000-0005-0000-0000-0000CF000000}"/>
    <cellStyle name="Обычный 6 2 2 2 2 2 5" xfId="482" xr:uid="{00000000-0005-0000-0000-0000D0000000}"/>
    <cellStyle name="Обычный 6 2 2 2 2 2 6" xfId="639" xr:uid="{00000000-0005-0000-0000-0000D1000000}"/>
    <cellStyle name="Обычный 6 2 2 2 2 3" xfId="142" xr:uid="{00000000-0005-0000-0000-0000D2000000}"/>
    <cellStyle name="Обычный 6 2 2 2 2 3 2" xfId="314" xr:uid="{00000000-0005-0000-0000-0000D3000000}"/>
    <cellStyle name="Обычный 6 2 2 2 2 3 3" xfId="485" xr:uid="{00000000-0005-0000-0000-0000D4000000}"/>
    <cellStyle name="Обычный 6 2 2 2 2 3 4" xfId="642" xr:uid="{00000000-0005-0000-0000-0000D5000000}"/>
    <cellStyle name="Обычный 6 2 2 2 2 4" xfId="143" xr:uid="{00000000-0005-0000-0000-0000D6000000}"/>
    <cellStyle name="Обычный 6 2 2 2 2 4 2" xfId="315" xr:uid="{00000000-0005-0000-0000-0000D7000000}"/>
    <cellStyle name="Обычный 6 2 2 2 2 4 3" xfId="486" xr:uid="{00000000-0005-0000-0000-0000D8000000}"/>
    <cellStyle name="Обычный 6 2 2 2 2 4 4" xfId="643" xr:uid="{00000000-0005-0000-0000-0000D9000000}"/>
    <cellStyle name="Обычный 6 2 2 2 2 5" xfId="307" xr:uid="{00000000-0005-0000-0000-0000DA000000}"/>
    <cellStyle name="Обычный 6 2 2 2 2 6" xfId="478" xr:uid="{00000000-0005-0000-0000-0000DB000000}"/>
    <cellStyle name="Обычный 6 2 2 2 2 7" xfId="638" xr:uid="{00000000-0005-0000-0000-0000DC000000}"/>
    <cellStyle name="Обычный 6 2 2 2 3" xfId="137" xr:uid="{00000000-0005-0000-0000-0000DD000000}"/>
    <cellStyle name="Обычный 6 2 2 2 3 2" xfId="144" xr:uid="{00000000-0005-0000-0000-0000DE000000}"/>
    <cellStyle name="Обычный 6 2 2 2 3 2 2" xfId="316" xr:uid="{00000000-0005-0000-0000-0000DF000000}"/>
    <cellStyle name="Обычный 6 2 2 2 3 2 3" xfId="487" xr:uid="{00000000-0005-0000-0000-0000E0000000}"/>
    <cellStyle name="Обычный 6 2 2 2 3 2 4" xfId="645" xr:uid="{00000000-0005-0000-0000-0000E1000000}"/>
    <cellStyle name="Обычный 6 2 2 2 3 3" xfId="145" xr:uid="{00000000-0005-0000-0000-0000E2000000}"/>
    <cellStyle name="Обычный 6 2 2 2 3 3 2" xfId="317" xr:uid="{00000000-0005-0000-0000-0000E3000000}"/>
    <cellStyle name="Обычный 6 2 2 2 3 3 3" xfId="488" xr:uid="{00000000-0005-0000-0000-0000E4000000}"/>
    <cellStyle name="Обычный 6 2 2 2 3 3 4" xfId="646" xr:uid="{00000000-0005-0000-0000-0000E5000000}"/>
    <cellStyle name="Обычный 6 2 2 2 3 4" xfId="309" xr:uid="{00000000-0005-0000-0000-0000E6000000}"/>
    <cellStyle name="Обычный 6 2 2 2 3 5" xfId="480" xr:uid="{00000000-0005-0000-0000-0000E7000000}"/>
    <cellStyle name="Обычный 6 2 2 2 3 6" xfId="644" xr:uid="{00000000-0005-0000-0000-0000E8000000}"/>
    <cellStyle name="Обычный 6 2 2 2 4" xfId="146" xr:uid="{00000000-0005-0000-0000-0000E9000000}"/>
    <cellStyle name="Обычный 6 2 2 2 4 2" xfId="318" xr:uid="{00000000-0005-0000-0000-0000EA000000}"/>
    <cellStyle name="Обычный 6 2 2 2 4 3" xfId="489" xr:uid="{00000000-0005-0000-0000-0000EB000000}"/>
    <cellStyle name="Обычный 6 2 2 2 4 4" xfId="647" xr:uid="{00000000-0005-0000-0000-0000EC000000}"/>
    <cellStyle name="Обычный 6 2 2 2 5" xfId="147" xr:uid="{00000000-0005-0000-0000-0000ED000000}"/>
    <cellStyle name="Обычный 6 2 2 2 5 2" xfId="319" xr:uid="{00000000-0005-0000-0000-0000EE000000}"/>
    <cellStyle name="Обычный 6 2 2 2 5 3" xfId="490" xr:uid="{00000000-0005-0000-0000-0000EF000000}"/>
    <cellStyle name="Обычный 6 2 2 2 5 4" xfId="648" xr:uid="{00000000-0005-0000-0000-0000F0000000}"/>
    <cellStyle name="Обычный 6 2 2 2 6" xfId="290" xr:uid="{00000000-0005-0000-0000-0000F1000000}"/>
    <cellStyle name="Обычный 6 2 2 2 7" xfId="461" xr:uid="{00000000-0005-0000-0000-0000F2000000}"/>
    <cellStyle name="Обычный 6 2 2 2 8" xfId="637" xr:uid="{00000000-0005-0000-0000-0000F3000000}"/>
    <cellStyle name="Обычный 6 2 2 3" xfId="130" xr:uid="{00000000-0005-0000-0000-0000F4000000}"/>
    <cellStyle name="Обычный 6 2 2 3 2" xfId="148" xr:uid="{00000000-0005-0000-0000-0000F5000000}"/>
    <cellStyle name="Обычный 6 2 2 3 2 2" xfId="149" xr:uid="{00000000-0005-0000-0000-0000F6000000}"/>
    <cellStyle name="Обычный 6 2 2 3 2 2 2" xfId="321" xr:uid="{00000000-0005-0000-0000-0000F7000000}"/>
    <cellStyle name="Обычный 6 2 2 3 2 2 3" xfId="492" xr:uid="{00000000-0005-0000-0000-0000F8000000}"/>
    <cellStyle name="Обычный 6 2 2 3 2 2 4" xfId="651" xr:uid="{00000000-0005-0000-0000-0000F9000000}"/>
    <cellStyle name="Обычный 6 2 2 3 2 3" xfId="150" xr:uid="{00000000-0005-0000-0000-0000FA000000}"/>
    <cellStyle name="Обычный 6 2 2 3 2 3 2" xfId="322" xr:uid="{00000000-0005-0000-0000-0000FB000000}"/>
    <cellStyle name="Обычный 6 2 2 3 2 3 3" xfId="493" xr:uid="{00000000-0005-0000-0000-0000FC000000}"/>
    <cellStyle name="Обычный 6 2 2 3 2 3 4" xfId="652" xr:uid="{00000000-0005-0000-0000-0000FD000000}"/>
    <cellStyle name="Обычный 6 2 2 3 2 4" xfId="320" xr:uid="{00000000-0005-0000-0000-0000FE000000}"/>
    <cellStyle name="Обычный 6 2 2 3 2 5" xfId="491" xr:uid="{00000000-0005-0000-0000-0000FF000000}"/>
    <cellStyle name="Обычный 6 2 2 3 2 6" xfId="650" xr:uid="{00000000-0005-0000-0000-000000010000}"/>
    <cellStyle name="Обычный 6 2 2 3 3" xfId="151" xr:uid="{00000000-0005-0000-0000-000001010000}"/>
    <cellStyle name="Обычный 6 2 2 3 3 2" xfId="323" xr:uid="{00000000-0005-0000-0000-000002010000}"/>
    <cellStyle name="Обычный 6 2 2 3 3 3" xfId="494" xr:uid="{00000000-0005-0000-0000-000003010000}"/>
    <cellStyle name="Обычный 6 2 2 3 3 4" xfId="653" xr:uid="{00000000-0005-0000-0000-000004010000}"/>
    <cellStyle name="Обычный 6 2 2 3 4" xfId="152" xr:uid="{00000000-0005-0000-0000-000005010000}"/>
    <cellStyle name="Обычный 6 2 2 3 4 2" xfId="324" xr:uid="{00000000-0005-0000-0000-000006010000}"/>
    <cellStyle name="Обычный 6 2 2 3 4 3" xfId="495" xr:uid="{00000000-0005-0000-0000-000007010000}"/>
    <cellStyle name="Обычный 6 2 2 3 4 4" xfId="654" xr:uid="{00000000-0005-0000-0000-000008010000}"/>
    <cellStyle name="Обычный 6 2 2 3 5" xfId="302" xr:uid="{00000000-0005-0000-0000-000009010000}"/>
    <cellStyle name="Обычный 6 2 2 3 6" xfId="473" xr:uid="{00000000-0005-0000-0000-00000A010000}"/>
    <cellStyle name="Обычный 6 2 2 3 7" xfId="649" xr:uid="{00000000-0005-0000-0000-00000B010000}"/>
    <cellStyle name="Обычный 6 2 2 4" xfId="123" xr:uid="{00000000-0005-0000-0000-00000C010000}"/>
    <cellStyle name="Обычный 6 2 2 4 2" xfId="153" xr:uid="{00000000-0005-0000-0000-00000D010000}"/>
    <cellStyle name="Обычный 6 2 2 4 2 2" xfId="154" xr:uid="{00000000-0005-0000-0000-00000E010000}"/>
    <cellStyle name="Обычный 6 2 2 4 2 2 2" xfId="326" xr:uid="{00000000-0005-0000-0000-00000F010000}"/>
    <cellStyle name="Обычный 6 2 2 4 2 2 3" xfId="497" xr:uid="{00000000-0005-0000-0000-000010010000}"/>
    <cellStyle name="Обычный 6 2 2 4 2 2 4" xfId="657" xr:uid="{00000000-0005-0000-0000-000011010000}"/>
    <cellStyle name="Обычный 6 2 2 4 2 3" xfId="155" xr:uid="{00000000-0005-0000-0000-000012010000}"/>
    <cellStyle name="Обычный 6 2 2 4 2 3 2" xfId="327" xr:uid="{00000000-0005-0000-0000-000013010000}"/>
    <cellStyle name="Обычный 6 2 2 4 2 3 3" xfId="498" xr:uid="{00000000-0005-0000-0000-000014010000}"/>
    <cellStyle name="Обычный 6 2 2 4 2 3 4" xfId="658" xr:uid="{00000000-0005-0000-0000-000015010000}"/>
    <cellStyle name="Обычный 6 2 2 4 2 4" xfId="325" xr:uid="{00000000-0005-0000-0000-000016010000}"/>
    <cellStyle name="Обычный 6 2 2 4 2 5" xfId="496" xr:uid="{00000000-0005-0000-0000-000017010000}"/>
    <cellStyle name="Обычный 6 2 2 4 2 6" xfId="656" xr:uid="{00000000-0005-0000-0000-000018010000}"/>
    <cellStyle name="Обычный 6 2 2 4 3" xfId="156" xr:uid="{00000000-0005-0000-0000-000019010000}"/>
    <cellStyle name="Обычный 6 2 2 4 3 2" xfId="328" xr:uid="{00000000-0005-0000-0000-00001A010000}"/>
    <cellStyle name="Обычный 6 2 2 4 3 3" xfId="499" xr:uid="{00000000-0005-0000-0000-00001B010000}"/>
    <cellStyle name="Обычный 6 2 2 4 3 4" xfId="659" xr:uid="{00000000-0005-0000-0000-00001C010000}"/>
    <cellStyle name="Обычный 6 2 2 4 4" xfId="157" xr:uid="{00000000-0005-0000-0000-00001D010000}"/>
    <cellStyle name="Обычный 6 2 2 4 4 2" xfId="329" xr:uid="{00000000-0005-0000-0000-00001E010000}"/>
    <cellStyle name="Обычный 6 2 2 4 4 3" xfId="500" xr:uid="{00000000-0005-0000-0000-00001F010000}"/>
    <cellStyle name="Обычный 6 2 2 4 4 4" xfId="660" xr:uid="{00000000-0005-0000-0000-000020010000}"/>
    <cellStyle name="Обычный 6 2 2 4 5" xfId="295" xr:uid="{00000000-0005-0000-0000-000021010000}"/>
    <cellStyle name="Обычный 6 2 2 4 6" xfId="466" xr:uid="{00000000-0005-0000-0000-000022010000}"/>
    <cellStyle name="Обычный 6 2 2 4 7" xfId="655" xr:uid="{00000000-0005-0000-0000-000023010000}"/>
    <cellStyle name="Обычный 6 2 2 5" xfId="158" xr:uid="{00000000-0005-0000-0000-000024010000}"/>
    <cellStyle name="Обычный 6 2 2 5 2" xfId="159" xr:uid="{00000000-0005-0000-0000-000025010000}"/>
    <cellStyle name="Обычный 6 2 2 5 2 2" xfId="331" xr:uid="{00000000-0005-0000-0000-000026010000}"/>
    <cellStyle name="Обычный 6 2 2 5 2 3" xfId="502" xr:uid="{00000000-0005-0000-0000-000027010000}"/>
    <cellStyle name="Обычный 6 2 2 5 2 4" xfId="662" xr:uid="{00000000-0005-0000-0000-000028010000}"/>
    <cellStyle name="Обычный 6 2 2 5 3" xfId="160" xr:uid="{00000000-0005-0000-0000-000029010000}"/>
    <cellStyle name="Обычный 6 2 2 5 3 2" xfId="332" xr:uid="{00000000-0005-0000-0000-00002A010000}"/>
    <cellStyle name="Обычный 6 2 2 5 3 3" xfId="503" xr:uid="{00000000-0005-0000-0000-00002B010000}"/>
    <cellStyle name="Обычный 6 2 2 5 3 4" xfId="663" xr:uid="{00000000-0005-0000-0000-00002C010000}"/>
    <cellStyle name="Обычный 6 2 2 5 4" xfId="330" xr:uid="{00000000-0005-0000-0000-00002D010000}"/>
    <cellStyle name="Обычный 6 2 2 5 5" xfId="501" xr:uid="{00000000-0005-0000-0000-00002E010000}"/>
    <cellStyle name="Обычный 6 2 2 5 6" xfId="661" xr:uid="{00000000-0005-0000-0000-00002F010000}"/>
    <cellStyle name="Обычный 6 2 2 6" xfId="161" xr:uid="{00000000-0005-0000-0000-000030010000}"/>
    <cellStyle name="Обычный 6 2 2 6 2" xfId="333" xr:uid="{00000000-0005-0000-0000-000031010000}"/>
    <cellStyle name="Обычный 6 2 2 6 3" xfId="504" xr:uid="{00000000-0005-0000-0000-000032010000}"/>
    <cellStyle name="Обычный 6 2 2 6 4" xfId="664" xr:uid="{00000000-0005-0000-0000-000033010000}"/>
    <cellStyle name="Обычный 6 2 2 7" xfId="162" xr:uid="{00000000-0005-0000-0000-000034010000}"/>
    <cellStyle name="Обычный 6 2 2 7 2" xfId="334" xr:uid="{00000000-0005-0000-0000-000035010000}"/>
    <cellStyle name="Обычный 6 2 2 7 3" xfId="505" xr:uid="{00000000-0005-0000-0000-000036010000}"/>
    <cellStyle name="Обычный 6 2 2 7 4" xfId="665" xr:uid="{00000000-0005-0000-0000-000037010000}"/>
    <cellStyle name="Обычный 6 2 2 8" xfId="163" xr:uid="{00000000-0005-0000-0000-000038010000}"/>
    <cellStyle name="Обычный 6 2 2 8 2" xfId="335" xr:uid="{00000000-0005-0000-0000-000039010000}"/>
    <cellStyle name="Обычный 6 2 2 8 3" xfId="506" xr:uid="{00000000-0005-0000-0000-00003A010000}"/>
    <cellStyle name="Обычный 6 2 2 8 4" xfId="666" xr:uid="{00000000-0005-0000-0000-00003B010000}"/>
    <cellStyle name="Обычный 6 2 2 9" xfId="112" xr:uid="{00000000-0005-0000-0000-00003C010000}"/>
    <cellStyle name="Обычный 6 2 3" xfId="102" xr:uid="{00000000-0005-0000-0000-00003D010000}"/>
    <cellStyle name="Обычный 6 2 3 10" xfId="287" xr:uid="{00000000-0005-0000-0000-00003E010000}"/>
    <cellStyle name="Обычный 6 2 3 11" xfId="458" xr:uid="{00000000-0005-0000-0000-00003F010000}"/>
    <cellStyle name="Обычный 6 2 3 12" xfId="629" xr:uid="{00000000-0005-0000-0000-000040010000}"/>
    <cellStyle name="Обычный 6 2 3 2" xfId="117" xr:uid="{00000000-0005-0000-0000-000041010000}"/>
    <cellStyle name="Обычный 6 2 3 2 2" xfId="134" xr:uid="{00000000-0005-0000-0000-000042010000}"/>
    <cellStyle name="Обычный 6 2 3 2 2 2" xfId="164" xr:uid="{00000000-0005-0000-0000-000043010000}"/>
    <cellStyle name="Обычный 6 2 3 2 2 2 2" xfId="165" xr:uid="{00000000-0005-0000-0000-000044010000}"/>
    <cellStyle name="Обычный 6 2 3 2 2 2 2 2" xfId="337" xr:uid="{00000000-0005-0000-0000-000045010000}"/>
    <cellStyle name="Обычный 6 2 3 2 2 2 2 3" xfId="508" xr:uid="{00000000-0005-0000-0000-000046010000}"/>
    <cellStyle name="Обычный 6 2 3 2 2 2 2 4" xfId="670" xr:uid="{00000000-0005-0000-0000-000047010000}"/>
    <cellStyle name="Обычный 6 2 3 2 2 2 3" xfId="166" xr:uid="{00000000-0005-0000-0000-000048010000}"/>
    <cellStyle name="Обычный 6 2 3 2 2 2 3 2" xfId="338" xr:uid="{00000000-0005-0000-0000-000049010000}"/>
    <cellStyle name="Обычный 6 2 3 2 2 2 3 3" xfId="509" xr:uid="{00000000-0005-0000-0000-00004A010000}"/>
    <cellStyle name="Обычный 6 2 3 2 2 2 3 4" xfId="671" xr:uid="{00000000-0005-0000-0000-00004B010000}"/>
    <cellStyle name="Обычный 6 2 3 2 2 2 4" xfId="336" xr:uid="{00000000-0005-0000-0000-00004C010000}"/>
    <cellStyle name="Обычный 6 2 3 2 2 2 5" xfId="507" xr:uid="{00000000-0005-0000-0000-00004D010000}"/>
    <cellStyle name="Обычный 6 2 3 2 2 2 6" xfId="669" xr:uid="{00000000-0005-0000-0000-00004E010000}"/>
    <cellStyle name="Обычный 6 2 3 2 2 3" xfId="167" xr:uid="{00000000-0005-0000-0000-00004F010000}"/>
    <cellStyle name="Обычный 6 2 3 2 2 3 2" xfId="339" xr:uid="{00000000-0005-0000-0000-000050010000}"/>
    <cellStyle name="Обычный 6 2 3 2 2 3 3" xfId="510" xr:uid="{00000000-0005-0000-0000-000051010000}"/>
    <cellStyle name="Обычный 6 2 3 2 2 3 4" xfId="672" xr:uid="{00000000-0005-0000-0000-000052010000}"/>
    <cellStyle name="Обычный 6 2 3 2 2 4" xfId="168" xr:uid="{00000000-0005-0000-0000-000053010000}"/>
    <cellStyle name="Обычный 6 2 3 2 2 4 2" xfId="340" xr:uid="{00000000-0005-0000-0000-000054010000}"/>
    <cellStyle name="Обычный 6 2 3 2 2 4 3" xfId="511" xr:uid="{00000000-0005-0000-0000-000055010000}"/>
    <cellStyle name="Обычный 6 2 3 2 2 4 4" xfId="673" xr:uid="{00000000-0005-0000-0000-000056010000}"/>
    <cellStyle name="Обычный 6 2 3 2 2 5" xfId="306" xr:uid="{00000000-0005-0000-0000-000057010000}"/>
    <cellStyle name="Обычный 6 2 3 2 2 6" xfId="477" xr:uid="{00000000-0005-0000-0000-000058010000}"/>
    <cellStyle name="Обычный 6 2 3 2 2 7" xfId="668" xr:uid="{00000000-0005-0000-0000-000059010000}"/>
    <cellStyle name="Обычный 6 2 3 2 3" xfId="136" xr:uid="{00000000-0005-0000-0000-00005A010000}"/>
    <cellStyle name="Обычный 6 2 3 2 3 2" xfId="169" xr:uid="{00000000-0005-0000-0000-00005B010000}"/>
    <cellStyle name="Обычный 6 2 3 2 3 2 2" xfId="341" xr:uid="{00000000-0005-0000-0000-00005C010000}"/>
    <cellStyle name="Обычный 6 2 3 2 3 2 3" xfId="512" xr:uid="{00000000-0005-0000-0000-00005D010000}"/>
    <cellStyle name="Обычный 6 2 3 2 3 2 4" xfId="675" xr:uid="{00000000-0005-0000-0000-00005E010000}"/>
    <cellStyle name="Обычный 6 2 3 2 3 3" xfId="170" xr:uid="{00000000-0005-0000-0000-00005F010000}"/>
    <cellStyle name="Обычный 6 2 3 2 3 3 2" xfId="342" xr:uid="{00000000-0005-0000-0000-000060010000}"/>
    <cellStyle name="Обычный 6 2 3 2 3 3 3" xfId="513" xr:uid="{00000000-0005-0000-0000-000061010000}"/>
    <cellStyle name="Обычный 6 2 3 2 3 3 4" xfId="676" xr:uid="{00000000-0005-0000-0000-000062010000}"/>
    <cellStyle name="Обычный 6 2 3 2 3 4" xfId="308" xr:uid="{00000000-0005-0000-0000-000063010000}"/>
    <cellStyle name="Обычный 6 2 3 2 3 5" xfId="479" xr:uid="{00000000-0005-0000-0000-000064010000}"/>
    <cellStyle name="Обычный 6 2 3 2 3 6" xfId="674" xr:uid="{00000000-0005-0000-0000-000065010000}"/>
    <cellStyle name="Обычный 6 2 3 2 4" xfId="171" xr:uid="{00000000-0005-0000-0000-000066010000}"/>
    <cellStyle name="Обычный 6 2 3 2 4 2" xfId="343" xr:uid="{00000000-0005-0000-0000-000067010000}"/>
    <cellStyle name="Обычный 6 2 3 2 4 3" xfId="514" xr:uid="{00000000-0005-0000-0000-000068010000}"/>
    <cellStyle name="Обычный 6 2 3 2 4 4" xfId="677" xr:uid="{00000000-0005-0000-0000-000069010000}"/>
    <cellStyle name="Обычный 6 2 3 2 5" xfId="172" xr:uid="{00000000-0005-0000-0000-00006A010000}"/>
    <cellStyle name="Обычный 6 2 3 2 5 2" xfId="344" xr:uid="{00000000-0005-0000-0000-00006B010000}"/>
    <cellStyle name="Обычный 6 2 3 2 5 3" xfId="515" xr:uid="{00000000-0005-0000-0000-00006C010000}"/>
    <cellStyle name="Обычный 6 2 3 2 5 4" xfId="678" xr:uid="{00000000-0005-0000-0000-00006D010000}"/>
    <cellStyle name="Обычный 6 2 3 2 6" xfId="289" xr:uid="{00000000-0005-0000-0000-00006E010000}"/>
    <cellStyle name="Обычный 6 2 3 2 7" xfId="460" xr:uid="{00000000-0005-0000-0000-00006F010000}"/>
    <cellStyle name="Обычный 6 2 3 2 8" xfId="667" xr:uid="{00000000-0005-0000-0000-000070010000}"/>
    <cellStyle name="Обычный 6 2 3 3" xfId="132" xr:uid="{00000000-0005-0000-0000-000071010000}"/>
    <cellStyle name="Обычный 6 2 3 3 2" xfId="173" xr:uid="{00000000-0005-0000-0000-000072010000}"/>
    <cellStyle name="Обычный 6 2 3 3 2 2" xfId="174" xr:uid="{00000000-0005-0000-0000-000073010000}"/>
    <cellStyle name="Обычный 6 2 3 3 2 2 2" xfId="346" xr:uid="{00000000-0005-0000-0000-000074010000}"/>
    <cellStyle name="Обычный 6 2 3 3 2 2 3" xfId="517" xr:uid="{00000000-0005-0000-0000-000075010000}"/>
    <cellStyle name="Обычный 6 2 3 3 2 2 4" xfId="681" xr:uid="{00000000-0005-0000-0000-000076010000}"/>
    <cellStyle name="Обычный 6 2 3 3 2 3" xfId="175" xr:uid="{00000000-0005-0000-0000-000077010000}"/>
    <cellStyle name="Обычный 6 2 3 3 2 3 2" xfId="347" xr:uid="{00000000-0005-0000-0000-000078010000}"/>
    <cellStyle name="Обычный 6 2 3 3 2 3 3" xfId="518" xr:uid="{00000000-0005-0000-0000-000079010000}"/>
    <cellStyle name="Обычный 6 2 3 3 2 3 4" xfId="682" xr:uid="{00000000-0005-0000-0000-00007A010000}"/>
    <cellStyle name="Обычный 6 2 3 3 2 4" xfId="345" xr:uid="{00000000-0005-0000-0000-00007B010000}"/>
    <cellStyle name="Обычный 6 2 3 3 2 5" xfId="516" xr:uid="{00000000-0005-0000-0000-00007C010000}"/>
    <cellStyle name="Обычный 6 2 3 3 2 6" xfId="680" xr:uid="{00000000-0005-0000-0000-00007D010000}"/>
    <cellStyle name="Обычный 6 2 3 3 3" xfId="176" xr:uid="{00000000-0005-0000-0000-00007E010000}"/>
    <cellStyle name="Обычный 6 2 3 3 3 2" xfId="348" xr:uid="{00000000-0005-0000-0000-00007F010000}"/>
    <cellStyle name="Обычный 6 2 3 3 3 3" xfId="519" xr:uid="{00000000-0005-0000-0000-000080010000}"/>
    <cellStyle name="Обычный 6 2 3 3 3 4" xfId="683" xr:uid="{00000000-0005-0000-0000-000081010000}"/>
    <cellStyle name="Обычный 6 2 3 3 4" xfId="177" xr:uid="{00000000-0005-0000-0000-000082010000}"/>
    <cellStyle name="Обычный 6 2 3 3 4 2" xfId="349" xr:uid="{00000000-0005-0000-0000-000083010000}"/>
    <cellStyle name="Обычный 6 2 3 3 4 3" xfId="520" xr:uid="{00000000-0005-0000-0000-000084010000}"/>
    <cellStyle name="Обычный 6 2 3 3 4 4" xfId="684" xr:uid="{00000000-0005-0000-0000-000085010000}"/>
    <cellStyle name="Обычный 6 2 3 3 5" xfId="304" xr:uid="{00000000-0005-0000-0000-000086010000}"/>
    <cellStyle name="Обычный 6 2 3 3 6" xfId="475" xr:uid="{00000000-0005-0000-0000-000087010000}"/>
    <cellStyle name="Обычный 6 2 3 3 7" xfId="679" xr:uid="{00000000-0005-0000-0000-000088010000}"/>
    <cellStyle name="Обычный 6 2 3 4" xfId="125" xr:uid="{00000000-0005-0000-0000-000089010000}"/>
    <cellStyle name="Обычный 6 2 3 4 2" xfId="178" xr:uid="{00000000-0005-0000-0000-00008A010000}"/>
    <cellStyle name="Обычный 6 2 3 4 2 2" xfId="179" xr:uid="{00000000-0005-0000-0000-00008B010000}"/>
    <cellStyle name="Обычный 6 2 3 4 2 2 2" xfId="351" xr:uid="{00000000-0005-0000-0000-00008C010000}"/>
    <cellStyle name="Обычный 6 2 3 4 2 2 3" xfId="522" xr:uid="{00000000-0005-0000-0000-00008D010000}"/>
    <cellStyle name="Обычный 6 2 3 4 2 2 4" xfId="687" xr:uid="{00000000-0005-0000-0000-00008E010000}"/>
    <cellStyle name="Обычный 6 2 3 4 2 3" xfId="180" xr:uid="{00000000-0005-0000-0000-00008F010000}"/>
    <cellStyle name="Обычный 6 2 3 4 2 3 2" xfId="352" xr:uid="{00000000-0005-0000-0000-000090010000}"/>
    <cellStyle name="Обычный 6 2 3 4 2 3 3" xfId="523" xr:uid="{00000000-0005-0000-0000-000091010000}"/>
    <cellStyle name="Обычный 6 2 3 4 2 3 4" xfId="688" xr:uid="{00000000-0005-0000-0000-000092010000}"/>
    <cellStyle name="Обычный 6 2 3 4 2 4" xfId="350" xr:uid="{00000000-0005-0000-0000-000093010000}"/>
    <cellStyle name="Обычный 6 2 3 4 2 5" xfId="521" xr:uid="{00000000-0005-0000-0000-000094010000}"/>
    <cellStyle name="Обычный 6 2 3 4 2 6" xfId="686" xr:uid="{00000000-0005-0000-0000-000095010000}"/>
    <cellStyle name="Обычный 6 2 3 4 3" xfId="181" xr:uid="{00000000-0005-0000-0000-000096010000}"/>
    <cellStyle name="Обычный 6 2 3 4 3 2" xfId="353" xr:uid="{00000000-0005-0000-0000-000097010000}"/>
    <cellStyle name="Обычный 6 2 3 4 3 3" xfId="524" xr:uid="{00000000-0005-0000-0000-000098010000}"/>
    <cellStyle name="Обычный 6 2 3 4 3 4" xfId="689" xr:uid="{00000000-0005-0000-0000-000099010000}"/>
    <cellStyle name="Обычный 6 2 3 4 4" xfId="182" xr:uid="{00000000-0005-0000-0000-00009A010000}"/>
    <cellStyle name="Обычный 6 2 3 4 4 2" xfId="354" xr:uid="{00000000-0005-0000-0000-00009B010000}"/>
    <cellStyle name="Обычный 6 2 3 4 4 3" xfId="525" xr:uid="{00000000-0005-0000-0000-00009C010000}"/>
    <cellStyle name="Обычный 6 2 3 4 4 4" xfId="690" xr:uid="{00000000-0005-0000-0000-00009D010000}"/>
    <cellStyle name="Обычный 6 2 3 4 5" xfId="297" xr:uid="{00000000-0005-0000-0000-00009E010000}"/>
    <cellStyle name="Обычный 6 2 3 4 6" xfId="468" xr:uid="{00000000-0005-0000-0000-00009F010000}"/>
    <cellStyle name="Обычный 6 2 3 4 7" xfId="685" xr:uid="{00000000-0005-0000-0000-0000A0010000}"/>
    <cellStyle name="Обычный 6 2 3 5" xfId="183" xr:uid="{00000000-0005-0000-0000-0000A1010000}"/>
    <cellStyle name="Обычный 6 2 3 5 2" xfId="184" xr:uid="{00000000-0005-0000-0000-0000A2010000}"/>
    <cellStyle name="Обычный 6 2 3 5 2 2" xfId="356" xr:uid="{00000000-0005-0000-0000-0000A3010000}"/>
    <cellStyle name="Обычный 6 2 3 5 2 3" xfId="527" xr:uid="{00000000-0005-0000-0000-0000A4010000}"/>
    <cellStyle name="Обычный 6 2 3 5 2 4" xfId="692" xr:uid="{00000000-0005-0000-0000-0000A5010000}"/>
    <cellStyle name="Обычный 6 2 3 5 3" xfId="185" xr:uid="{00000000-0005-0000-0000-0000A6010000}"/>
    <cellStyle name="Обычный 6 2 3 5 3 2" xfId="357" xr:uid="{00000000-0005-0000-0000-0000A7010000}"/>
    <cellStyle name="Обычный 6 2 3 5 3 3" xfId="528" xr:uid="{00000000-0005-0000-0000-0000A8010000}"/>
    <cellStyle name="Обычный 6 2 3 5 3 4" xfId="693" xr:uid="{00000000-0005-0000-0000-0000A9010000}"/>
    <cellStyle name="Обычный 6 2 3 5 4" xfId="355" xr:uid="{00000000-0005-0000-0000-0000AA010000}"/>
    <cellStyle name="Обычный 6 2 3 5 5" xfId="526" xr:uid="{00000000-0005-0000-0000-0000AB010000}"/>
    <cellStyle name="Обычный 6 2 3 5 6" xfId="691" xr:uid="{00000000-0005-0000-0000-0000AC010000}"/>
    <cellStyle name="Обычный 6 2 3 6" xfId="186" xr:uid="{00000000-0005-0000-0000-0000AD010000}"/>
    <cellStyle name="Обычный 6 2 3 6 2" xfId="358" xr:uid="{00000000-0005-0000-0000-0000AE010000}"/>
    <cellStyle name="Обычный 6 2 3 6 3" xfId="529" xr:uid="{00000000-0005-0000-0000-0000AF010000}"/>
    <cellStyle name="Обычный 6 2 3 6 4" xfId="694" xr:uid="{00000000-0005-0000-0000-0000B0010000}"/>
    <cellStyle name="Обычный 6 2 3 7" xfId="187" xr:uid="{00000000-0005-0000-0000-0000B1010000}"/>
    <cellStyle name="Обычный 6 2 3 7 2" xfId="359" xr:uid="{00000000-0005-0000-0000-0000B2010000}"/>
    <cellStyle name="Обычный 6 2 3 7 3" xfId="530" xr:uid="{00000000-0005-0000-0000-0000B3010000}"/>
    <cellStyle name="Обычный 6 2 3 7 4" xfId="695" xr:uid="{00000000-0005-0000-0000-0000B4010000}"/>
    <cellStyle name="Обычный 6 2 3 8" xfId="188" xr:uid="{00000000-0005-0000-0000-0000B5010000}"/>
    <cellStyle name="Обычный 6 2 3 8 2" xfId="360" xr:uid="{00000000-0005-0000-0000-0000B6010000}"/>
    <cellStyle name="Обычный 6 2 3 8 3" xfId="531" xr:uid="{00000000-0005-0000-0000-0000B7010000}"/>
    <cellStyle name="Обычный 6 2 3 8 4" xfId="696" xr:uid="{00000000-0005-0000-0000-0000B8010000}"/>
    <cellStyle name="Обычный 6 2 3 9" xfId="114" xr:uid="{00000000-0005-0000-0000-0000B9010000}"/>
    <cellStyle name="Обычный 6 2 4" xfId="129" xr:uid="{00000000-0005-0000-0000-0000BA010000}"/>
    <cellStyle name="Обычный 6 2 4 2" xfId="189" xr:uid="{00000000-0005-0000-0000-0000BB010000}"/>
    <cellStyle name="Обычный 6 2 4 2 2" xfId="190" xr:uid="{00000000-0005-0000-0000-0000BC010000}"/>
    <cellStyle name="Обычный 6 2 4 2 2 2" xfId="362" xr:uid="{00000000-0005-0000-0000-0000BD010000}"/>
    <cellStyle name="Обычный 6 2 4 2 2 3" xfId="533" xr:uid="{00000000-0005-0000-0000-0000BE010000}"/>
    <cellStyle name="Обычный 6 2 4 2 2 4" xfId="699" xr:uid="{00000000-0005-0000-0000-0000BF010000}"/>
    <cellStyle name="Обычный 6 2 4 2 3" xfId="191" xr:uid="{00000000-0005-0000-0000-0000C0010000}"/>
    <cellStyle name="Обычный 6 2 4 2 3 2" xfId="363" xr:uid="{00000000-0005-0000-0000-0000C1010000}"/>
    <cellStyle name="Обычный 6 2 4 2 3 3" xfId="534" xr:uid="{00000000-0005-0000-0000-0000C2010000}"/>
    <cellStyle name="Обычный 6 2 4 2 3 4" xfId="700" xr:uid="{00000000-0005-0000-0000-0000C3010000}"/>
    <cellStyle name="Обычный 6 2 4 2 4" xfId="361" xr:uid="{00000000-0005-0000-0000-0000C4010000}"/>
    <cellStyle name="Обычный 6 2 4 2 5" xfId="532" xr:uid="{00000000-0005-0000-0000-0000C5010000}"/>
    <cellStyle name="Обычный 6 2 4 2 6" xfId="698" xr:uid="{00000000-0005-0000-0000-0000C6010000}"/>
    <cellStyle name="Обычный 6 2 4 3" xfId="192" xr:uid="{00000000-0005-0000-0000-0000C7010000}"/>
    <cellStyle name="Обычный 6 2 4 3 2" xfId="364" xr:uid="{00000000-0005-0000-0000-0000C8010000}"/>
    <cellStyle name="Обычный 6 2 4 3 3" xfId="535" xr:uid="{00000000-0005-0000-0000-0000C9010000}"/>
    <cellStyle name="Обычный 6 2 4 3 4" xfId="701" xr:uid="{00000000-0005-0000-0000-0000CA010000}"/>
    <cellStyle name="Обычный 6 2 4 4" xfId="193" xr:uid="{00000000-0005-0000-0000-0000CB010000}"/>
    <cellStyle name="Обычный 6 2 4 4 2" xfId="365" xr:uid="{00000000-0005-0000-0000-0000CC010000}"/>
    <cellStyle name="Обычный 6 2 4 4 3" xfId="536" xr:uid="{00000000-0005-0000-0000-0000CD010000}"/>
    <cellStyle name="Обычный 6 2 4 4 4" xfId="702" xr:uid="{00000000-0005-0000-0000-0000CE010000}"/>
    <cellStyle name="Обычный 6 2 4 5" xfId="301" xr:uid="{00000000-0005-0000-0000-0000CF010000}"/>
    <cellStyle name="Обычный 6 2 4 6" xfId="472" xr:uid="{00000000-0005-0000-0000-0000D0010000}"/>
    <cellStyle name="Обычный 6 2 4 7" xfId="697" xr:uid="{00000000-0005-0000-0000-0000D1010000}"/>
    <cellStyle name="Обычный 6 2 5" xfId="122" xr:uid="{00000000-0005-0000-0000-0000D2010000}"/>
    <cellStyle name="Обычный 6 2 5 2" xfId="194" xr:uid="{00000000-0005-0000-0000-0000D3010000}"/>
    <cellStyle name="Обычный 6 2 5 2 2" xfId="195" xr:uid="{00000000-0005-0000-0000-0000D4010000}"/>
    <cellStyle name="Обычный 6 2 5 2 2 2" xfId="367" xr:uid="{00000000-0005-0000-0000-0000D5010000}"/>
    <cellStyle name="Обычный 6 2 5 2 2 3" xfId="538" xr:uid="{00000000-0005-0000-0000-0000D6010000}"/>
    <cellStyle name="Обычный 6 2 5 2 2 4" xfId="705" xr:uid="{00000000-0005-0000-0000-0000D7010000}"/>
    <cellStyle name="Обычный 6 2 5 2 3" xfId="196" xr:uid="{00000000-0005-0000-0000-0000D8010000}"/>
    <cellStyle name="Обычный 6 2 5 2 3 2" xfId="368" xr:uid="{00000000-0005-0000-0000-0000D9010000}"/>
    <cellStyle name="Обычный 6 2 5 2 3 3" xfId="539" xr:uid="{00000000-0005-0000-0000-0000DA010000}"/>
    <cellStyle name="Обычный 6 2 5 2 3 4" xfId="706" xr:uid="{00000000-0005-0000-0000-0000DB010000}"/>
    <cellStyle name="Обычный 6 2 5 2 4" xfId="366" xr:uid="{00000000-0005-0000-0000-0000DC010000}"/>
    <cellStyle name="Обычный 6 2 5 2 5" xfId="537" xr:uid="{00000000-0005-0000-0000-0000DD010000}"/>
    <cellStyle name="Обычный 6 2 5 2 6" xfId="704" xr:uid="{00000000-0005-0000-0000-0000DE010000}"/>
    <cellStyle name="Обычный 6 2 5 3" xfId="197" xr:uid="{00000000-0005-0000-0000-0000DF010000}"/>
    <cellStyle name="Обычный 6 2 5 3 2" xfId="369" xr:uid="{00000000-0005-0000-0000-0000E0010000}"/>
    <cellStyle name="Обычный 6 2 5 3 3" xfId="540" xr:uid="{00000000-0005-0000-0000-0000E1010000}"/>
    <cellStyle name="Обычный 6 2 5 3 4" xfId="707" xr:uid="{00000000-0005-0000-0000-0000E2010000}"/>
    <cellStyle name="Обычный 6 2 5 4" xfId="198" xr:uid="{00000000-0005-0000-0000-0000E3010000}"/>
    <cellStyle name="Обычный 6 2 5 4 2" xfId="370" xr:uid="{00000000-0005-0000-0000-0000E4010000}"/>
    <cellStyle name="Обычный 6 2 5 4 3" xfId="541" xr:uid="{00000000-0005-0000-0000-0000E5010000}"/>
    <cellStyle name="Обычный 6 2 5 4 4" xfId="708" xr:uid="{00000000-0005-0000-0000-0000E6010000}"/>
    <cellStyle name="Обычный 6 2 5 5" xfId="294" xr:uid="{00000000-0005-0000-0000-0000E7010000}"/>
    <cellStyle name="Обычный 6 2 5 6" xfId="465" xr:uid="{00000000-0005-0000-0000-0000E8010000}"/>
    <cellStyle name="Обычный 6 2 5 7" xfId="703" xr:uid="{00000000-0005-0000-0000-0000E9010000}"/>
    <cellStyle name="Обычный 6 2 6" xfId="199" xr:uid="{00000000-0005-0000-0000-0000EA010000}"/>
    <cellStyle name="Обычный 6 2 6 2" xfId="200" xr:uid="{00000000-0005-0000-0000-0000EB010000}"/>
    <cellStyle name="Обычный 6 2 6 2 2" xfId="372" xr:uid="{00000000-0005-0000-0000-0000EC010000}"/>
    <cellStyle name="Обычный 6 2 6 2 3" xfId="543" xr:uid="{00000000-0005-0000-0000-0000ED010000}"/>
    <cellStyle name="Обычный 6 2 6 2 4" xfId="710" xr:uid="{00000000-0005-0000-0000-0000EE010000}"/>
    <cellStyle name="Обычный 6 2 6 3" xfId="201" xr:uid="{00000000-0005-0000-0000-0000EF010000}"/>
    <cellStyle name="Обычный 6 2 6 3 2" xfId="373" xr:uid="{00000000-0005-0000-0000-0000F0010000}"/>
    <cellStyle name="Обычный 6 2 6 3 3" xfId="544" xr:uid="{00000000-0005-0000-0000-0000F1010000}"/>
    <cellStyle name="Обычный 6 2 6 3 4" xfId="711" xr:uid="{00000000-0005-0000-0000-0000F2010000}"/>
    <cellStyle name="Обычный 6 2 6 4" xfId="371" xr:uid="{00000000-0005-0000-0000-0000F3010000}"/>
    <cellStyle name="Обычный 6 2 6 5" xfId="542" xr:uid="{00000000-0005-0000-0000-0000F4010000}"/>
    <cellStyle name="Обычный 6 2 6 6" xfId="709" xr:uid="{00000000-0005-0000-0000-0000F5010000}"/>
    <cellStyle name="Обычный 6 2 7" xfId="202" xr:uid="{00000000-0005-0000-0000-0000F6010000}"/>
    <cellStyle name="Обычный 6 2 7 2" xfId="374" xr:uid="{00000000-0005-0000-0000-0000F7010000}"/>
    <cellStyle name="Обычный 6 2 7 3" xfId="545" xr:uid="{00000000-0005-0000-0000-0000F8010000}"/>
    <cellStyle name="Обычный 6 2 7 4" xfId="712" xr:uid="{00000000-0005-0000-0000-0000F9010000}"/>
    <cellStyle name="Обычный 6 2 8" xfId="203" xr:uid="{00000000-0005-0000-0000-0000FA010000}"/>
    <cellStyle name="Обычный 6 2 8 2" xfId="375" xr:uid="{00000000-0005-0000-0000-0000FB010000}"/>
    <cellStyle name="Обычный 6 2 8 3" xfId="546" xr:uid="{00000000-0005-0000-0000-0000FC010000}"/>
    <cellStyle name="Обычный 6 2 8 4" xfId="713" xr:uid="{00000000-0005-0000-0000-0000FD010000}"/>
    <cellStyle name="Обычный 6 2 9" xfId="204" xr:uid="{00000000-0005-0000-0000-0000FE010000}"/>
    <cellStyle name="Обычный 6 2 9 2" xfId="376" xr:uid="{00000000-0005-0000-0000-0000FF010000}"/>
    <cellStyle name="Обычный 6 2 9 3" xfId="547" xr:uid="{00000000-0005-0000-0000-000000020000}"/>
    <cellStyle name="Обычный 6 2 9 4" xfId="714" xr:uid="{00000000-0005-0000-0000-000001020000}"/>
    <cellStyle name="Обычный 6 3" xfId="126" xr:uid="{00000000-0005-0000-0000-000002020000}"/>
    <cellStyle name="Обычный 6 3 2" xfId="205" xr:uid="{00000000-0005-0000-0000-000003020000}"/>
    <cellStyle name="Обычный 6 3 2 2" xfId="206" xr:uid="{00000000-0005-0000-0000-000004020000}"/>
    <cellStyle name="Обычный 6 3 2 2 2" xfId="378" xr:uid="{00000000-0005-0000-0000-000005020000}"/>
    <cellStyle name="Обычный 6 3 2 2 3" xfId="549" xr:uid="{00000000-0005-0000-0000-000006020000}"/>
    <cellStyle name="Обычный 6 3 2 2 4" xfId="717" xr:uid="{00000000-0005-0000-0000-000007020000}"/>
    <cellStyle name="Обычный 6 3 2 3" xfId="207" xr:uid="{00000000-0005-0000-0000-000008020000}"/>
    <cellStyle name="Обычный 6 3 2 3 2" xfId="379" xr:uid="{00000000-0005-0000-0000-000009020000}"/>
    <cellStyle name="Обычный 6 3 2 3 3" xfId="550" xr:uid="{00000000-0005-0000-0000-00000A020000}"/>
    <cellStyle name="Обычный 6 3 2 3 4" xfId="718" xr:uid="{00000000-0005-0000-0000-00000B020000}"/>
    <cellStyle name="Обычный 6 3 2 4" xfId="377" xr:uid="{00000000-0005-0000-0000-00000C020000}"/>
    <cellStyle name="Обычный 6 3 2 5" xfId="548" xr:uid="{00000000-0005-0000-0000-00000D020000}"/>
    <cellStyle name="Обычный 6 3 2 6" xfId="716" xr:uid="{00000000-0005-0000-0000-00000E020000}"/>
    <cellStyle name="Обычный 6 3 3" xfId="208" xr:uid="{00000000-0005-0000-0000-00000F020000}"/>
    <cellStyle name="Обычный 6 3 3 2" xfId="380" xr:uid="{00000000-0005-0000-0000-000010020000}"/>
    <cellStyle name="Обычный 6 3 3 3" xfId="551" xr:uid="{00000000-0005-0000-0000-000011020000}"/>
    <cellStyle name="Обычный 6 3 3 4" xfId="719" xr:uid="{00000000-0005-0000-0000-000012020000}"/>
    <cellStyle name="Обычный 6 3 4" xfId="209" xr:uid="{00000000-0005-0000-0000-000013020000}"/>
    <cellStyle name="Обычный 6 3 4 2" xfId="381" xr:uid="{00000000-0005-0000-0000-000014020000}"/>
    <cellStyle name="Обычный 6 3 4 3" xfId="552" xr:uid="{00000000-0005-0000-0000-000015020000}"/>
    <cellStyle name="Обычный 6 3 4 4" xfId="720" xr:uid="{00000000-0005-0000-0000-000016020000}"/>
    <cellStyle name="Обычный 6 3 5" xfId="298" xr:uid="{00000000-0005-0000-0000-000017020000}"/>
    <cellStyle name="Обычный 6 3 6" xfId="469" xr:uid="{00000000-0005-0000-0000-000018020000}"/>
    <cellStyle name="Обычный 6 3 7" xfId="715" xr:uid="{00000000-0005-0000-0000-000019020000}"/>
    <cellStyle name="Обычный 6 4" xfId="119" xr:uid="{00000000-0005-0000-0000-00001A020000}"/>
    <cellStyle name="Обычный 6 4 2" xfId="210" xr:uid="{00000000-0005-0000-0000-00001B020000}"/>
    <cellStyle name="Обычный 6 4 2 2" xfId="211" xr:uid="{00000000-0005-0000-0000-00001C020000}"/>
    <cellStyle name="Обычный 6 4 2 2 2" xfId="383" xr:uid="{00000000-0005-0000-0000-00001D020000}"/>
    <cellStyle name="Обычный 6 4 2 2 3" xfId="554" xr:uid="{00000000-0005-0000-0000-00001E020000}"/>
    <cellStyle name="Обычный 6 4 2 2 4" xfId="723" xr:uid="{00000000-0005-0000-0000-00001F020000}"/>
    <cellStyle name="Обычный 6 4 2 3" xfId="212" xr:uid="{00000000-0005-0000-0000-000020020000}"/>
    <cellStyle name="Обычный 6 4 2 3 2" xfId="384" xr:uid="{00000000-0005-0000-0000-000021020000}"/>
    <cellStyle name="Обычный 6 4 2 3 3" xfId="555" xr:uid="{00000000-0005-0000-0000-000022020000}"/>
    <cellStyle name="Обычный 6 4 2 3 4" xfId="724" xr:uid="{00000000-0005-0000-0000-000023020000}"/>
    <cellStyle name="Обычный 6 4 2 4" xfId="382" xr:uid="{00000000-0005-0000-0000-000024020000}"/>
    <cellStyle name="Обычный 6 4 2 5" xfId="553" xr:uid="{00000000-0005-0000-0000-000025020000}"/>
    <cellStyle name="Обычный 6 4 2 6" xfId="722" xr:uid="{00000000-0005-0000-0000-000026020000}"/>
    <cellStyle name="Обычный 6 4 3" xfId="213" xr:uid="{00000000-0005-0000-0000-000027020000}"/>
    <cellStyle name="Обычный 6 4 3 2" xfId="385" xr:uid="{00000000-0005-0000-0000-000028020000}"/>
    <cellStyle name="Обычный 6 4 3 3" xfId="556" xr:uid="{00000000-0005-0000-0000-000029020000}"/>
    <cellStyle name="Обычный 6 4 3 4" xfId="725" xr:uid="{00000000-0005-0000-0000-00002A020000}"/>
    <cellStyle name="Обычный 6 4 4" xfId="214" xr:uid="{00000000-0005-0000-0000-00002B020000}"/>
    <cellStyle name="Обычный 6 4 4 2" xfId="386" xr:uid="{00000000-0005-0000-0000-00002C020000}"/>
    <cellStyle name="Обычный 6 4 4 3" xfId="557" xr:uid="{00000000-0005-0000-0000-00002D020000}"/>
    <cellStyle name="Обычный 6 4 4 4" xfId="726" xr:uid="{00000000-0005-0000-0000-00002E020000}"/>
    <cellStyle name="Обычный 6 4 5" xfId="291" xr:uid="{00000000-0005-0000-0000-00002F020000}"/>
    <cellStyle name="Обычный 6 4 6" xfId="462" xr:uid="{00000000-0005-0000-0000-000030020000}"/>
    <cellStyle name="Обычный 6 4 7" xfId="721" xr:uid="{00000000-0005-0000-0000-000031020000}"/>
    <cellStyle name="Обычный 6 5" xfId="215" xr:uid="{00000000-0005-0000-0000-000032020000}"/>
    <cellStyle name="Обычный 6 5 2" xfId="216" xr:uid="{00000000-0005-0000-0000-000033020000}"/>
    <cellStyle name="Обычный 6 5 2 2" xfId="388" xr:uid="{00000000-0005-0000-0000-000034020000}"/>
    <cellStyle name="Обычный 6 5 2 3" xfId="559" xr:uid="{00000000-0005-0000-0000-000035020000}"/>
    <cellStyle name="Обычный 6 5 2 4" xfId="728" xr:uid="{00000000-0005-0000-0000-000036020000}"/>
    <cellStyle name="Обычный 6 5 3" xfId="217" xr:uid="{00000000-0005-0000-0000-000037020000}"/>
    <cellStyle name="Обычный 6 5 3 2" xfId="389" xr:uid="{00000000-0005-0000-0000-000038020000}"/>
    <cellStyle name="Обычный 6 5 3 3" xfId="560" xr:uid="{00000000-0005-0000-0000-000039020000}"/>
    <cellStyle name="Обычный 6 5 3 4" xfId="729" xr:uid="{00000000-0005-0000-0000-00003A020000}"/>
    <cellStyle name="Обычный 6 5 4" xfId="387" xr:uid="{00000000-0005-0000-0000-00003B020000}"/>
    <cellStyle name="Обычный 6 5 5" xfId="558" xr:uid="{00000000-0005-0000-0000-00003C020000}"/>
    <cellStyle name="Обычный 6 5 6" xfId="727" xr:uid="{00000000-0005-0000-0000-00003D020000}"/>
    <cellStyle name="Обычный 6 6" xfId="218" xr:uid="{00000000-0005-0000-0000-00003E020000}"/>
    <cellStyle name="Обычный 6 6 2" xfId="390" xr:uid="{00000000-0005-0000-0000-00003F020000}"/>
    <cellStyle name="Обычный 6 6 3" xfId="561" xr:uid="{00000000-0005-0000-0000-000040020000}"/>
    <cellStyle name="Обычный 6 6 4" xfId="730" xr:uid="{00000000-0005-0000-0000-000041020000}"/>
    <cellStyle name="Обычный 6 7" xfId="219" xr:uid="{00000000-0005-0000-0000-000042020000}"/>
    <cellStyle name="Обычный 6 7 2" xfId="391" xr:uid="{00000000-0005-0000-0000-000043020000}"/>
    <cellStyle name="Обычный 6 7 3" xfId="562" xr:uid="{00000000-0005-0000-0000-000044020000}"/>
    <cellStyle name="Обычный 6 7 4" xfId="731" xr:uid="{00000000-0005-0000-0000-000045020000}"/>
    <cellStyle name="Обычный 6 8" xfId="220" xr:uid="{00000000-0005-0000-0000-000046020000}"/>
    <cellStyle name="Обычный 6 8 2" xfId="392" xr:uid="{00000000-0005-0000-0000-000047020000}"/>
    <cellStyle name="Обычный 6 8 3" xfId="563" xr:uid="{00000000-0005-0000-0000-000048020000}"/>
    <cellStyle name="Обычный 6 8 4" xfId="732" xr:uid="{00000000-0005-0000-0000-000049020000}"/>
    <cellStyle name="Обычный 6 9" xfId="108" xr:uid="{00000000-0005-0000-0000-00004A020000}"/>
    <cellStyle name="Обычный 7" xfId="55" xr:uid="{00000000-0005-0000-0000-00004B020000}"/>
    <cellStyle name="Обычный 7 2" xfId="59" xr:uid="{00000000-0005-0000-0000-00004C020000}"/>
    <cellStyle name="Обычный 7 2 10" xfId="457" xr:uid="{00000000-0005-0000-0000-00004D020000}"/>
    <cellStyle name="Обычный 7 2 11" xfId="733" xr:uid="{00000000-0005-0000-0000-00004E020000}"/>
    <cellStyle name="Обычный 7 2 2" xfId="131" xr:uid="{00000000-0005-0000-0000-00004F020000}"/>
    <cellStyle name="Обычный 7 2 2 2" xfId="221" xr:uid="{00000000-0005-0000-0000-000050020000}"/>
    <cellStyle name="Обычный 7 2 2 2 2" xfId="222" xr:uid="{00000000-0005-0000-0000-000051020000}"/>
    <cellStyle name="Обычный 7 2 2 2 2 2" xfId="394" xr:uid="{00000000-0005-0000-0000-000052020000}"/>
    <cellStyle name="Обычный 7 2 2 2 2 3" xfId="565" xr:uid="{00000000-0005-0000-0000-000053020000}"/>
    <cellStyle name="Обычный 7 2 2 2 2 4" xfId="736" xr:uid="{00000000-0005-0000-0000-000054020000}"/>
    <cellStyle name="Обычный 7 2 2 2 3" xfId="223" xr:uid="{00000000-0005-0000-0000-000055020000}"/>
    <cellStyle name="Обычный 7 2 2 2 3 2" xfId="395" xr:uid="{00000000-0005-0000-0000-000056020000}"/>
    <cellStyle name="Обычный 7 2 2 2 3 3" xfId="566" xr:uid="{00000000-0005-0000-0000-000057020000}"/>
    <cellStyle name="Обычный 7 2 2 2 3 4" xfId="737" xr:uid="{00000000-0005-0000-0000-000058020000}"/>
    <cellStyle name="Обычный 7 2 2 2 4" xfId="393" xr:uid="{00000000-0005-0000-0000-000059020000}"/>
    <cellStyle name="Обычный 7 2 2 2 5" xfId="564" xr:uid="{00000000-0005-0000-0000-00005A020000}"/>
    <cellStyle name="Обычный 7 2 2 2 6" xfId="735" xr:uid="{00000000-0005-0000-0000-00005B020000}"/>
    <cellStyle name="Обычный 7 2 2 3" xfId="224" xr:uid="{00000000-0005-0000-0000-00005C020000}"/>
    <cellStyle name="Обычный 7 2 2 3 2" xfId="396" xr:uid="{00000000-0005-0000-0000-00005D020000}"/>
    <cellStyle name="Обычный 7 2 2 3 3" xfId="567" xr:uid="{00000000-0005-0000-0000-00005E020000}"/>
    <cellStyle name="Обычный 7 2 2 3 4" xfId="738" xr:uid="{00000000-0005-0000-0000-00005F020000}"/>
    <cellStyle name="Обычный 7 2 2 4" xfId="225" xr:uid="{00000000-0005-0000-0000-000060020000}"/>
    <cellStyle name="Обычный 7 2 2 4 2" xfId="397" xr:uid="{00000000-0005-0000-0000-000061020000}"/>
    <cellStyle name="Обычный 7 2 2 4 3" xfId="568" xr:uid="{00000000-0005-0000-0000-000062020000}"/>
    <cellStyle name="Обычный 7 2 2 4 4" xfId="739" xr:uid="{00000000-0005-0000-0000-000063020000}"/>
    <cellStyle name="Обычный 7 2 2 5" xfId="303" xr:uid="{00000000-0005-0000-0000-000064020000}"/>
    <cellStyle name="Обычный 7 2 2 6" xfId="474" xr:uid="{00000000-0005-0000-0000-000065020000}"/>
    <cellStyle name="Обычный 7 2 2 7" xfId="734" xr:uid="{00000000-0005-0000-0000-000066020000}"/>
    <cellStyle name="Обычный 7 2 3" xfId="124" xr:uid="{00000000-0005-0000-0000-000067020000}"/>
    <cellStyle name="Обычный 7 2 3 2" xfId="226" xr:uid="{00000000-0005-0000-0000-000068020000}"/>
    <cellStyle name="Обычный 7 2 3 2 2" xfId="227" xr:uid="{00000000-0005-0000-0000-000069020000}"/>
    <cellStyle name="Обычный 7 2 3 2 2 2" xfId="399" xr:uid="{00000000-0005-0000-0000-00006A020000}"/>
    <cellStyle name="Обычный 7 2 3 2 2 3" xfId="570" xr:uid="{00000000-0005-0000-0000-00006B020000}"/>
    <cellStyle name="Обычный 7 2 3 2 2 4" xfId="742" xr:uid="{00000000-0005-0000-0000-00006C020000}"/>
    <cellStyle name="Обычный 7 2 3 2 3" xfId="228" xr:uid="{00000000-0005-0000-0000-00006D020000}"/>
    <cellStyle name="Обычный 7 2 3 2 3 2" xfId="400" xr:uid="{00000000-0005-0000-0000-00006E020000}"/>
    <cellStyle name="Обычный 7 2 3 2 3 3" xfId="571" xr:uid="{00000000-0005-0000-0000-00006F020000}"/>
    <cellStyle name="Обычный 7 2 3 2 3 4" xfId="743" xr:uid="{00000000-0005-0000-0000-000070020000}"/>
    <cellStyle name="Обычный 7 2 3 2 4" xfId="398" xr:uid="{00000000-0005-0000-0000-000071020000}"/>
    <cellStyle name="Обычный 7 2 3 2 5" xfId="569" xr:uid="{00000000-0005-0000-0000-000072020000}"/>
    <cellStyle name="Обычный 7 2 3 2 6" xfId="741" xr:uid="{00000000-0005-0000-0000-000073020000}"/>
    <cellStyle name="Обычный 7 2 3 3" xfId="229" xr:uid="{00000000-0005-0000-0000-000074020000}"/>
    <cellStyle name="Обычный 7 2 3 3 2" xfId="401" xr:uid="{00000000-0005-0000-0000-000075020000}"/>
    <cellStyle name="Обычный 7 2 3 3 3" xfId="572" xr:uid="{00000000-0005-0000-0000-000076020000}"/>
    <cellStyle name="Обычный 7 2 3 3 4" xfId="744" xr:uid="{00000000-0005-0000-0000-000077020000}"/>
    <cellStyle name="Обычный 7 2 3 4" xfId="230" xr:uid="{00000000-0005-0000-0000-000078020000}"/>
    <cellStyle name="Обычный 7 2 3 4 2" xfId="402" xr:uid="{00000000-0005-0000-0000-000079020000}"/>
    <cellStyle name="Обычный 7 2 3 4 3" xfId="573" xr:uid="{00000000-0005-0000-0000-00007A020000}"/>
    <cellStyle name="Обычный 7 2 3 4 4" xfId="745" xr:uid="{00000000-0005-0000-0000-00007B020000}"/>
    <cellStyle name="Обычный 7 2 3 5" xfId="296" xr:uid="{00000000-0005-0000-0000-00007C020000}"/>
    <cellStyle name="Обычный 7 2 3 6" xfId="467" xr:uid="{00000000-0005-0000-0000-00007D020000}"/>
    <cellStyle name="Обычный 7 2 3 7" xfId="740" xr:uid="{00000000-0005-0000-0000-00007E020000}"/>
    <cellStyle name="Обычный 7 2 4" xfId="231" xr:uid="{00000000-0005-0000-0000-00007F020000}"/>
    <cellStyle name="Обычный 7 2 4 2" xfId="232" xr:uid="{00000000-0005-0000-0000-000080020000}"/>
    <cellStyle name="Обычный 7 2 4 2 2" xfId="404" xr:uid="{00000000-0005-0000-0000-000081020000}"/>
    <cellStyle name="Обычный 7 2 4 2 3" xfId="575" xr:uid="{00000000-0005-0000-0000-000082020000}"/>
    <cellStyle name="Обычный 7 2 4 2 4" xfId="747" xr:uid="{00000000-0005-0000-0000-000083020000}"/>
    <cellStyle name="Обычный 7 2 4 3" xfId="233" xr:uid="{00000000-0005-0000-0000-000084020000}"/>
    <cellStyle name="Обычный 7 2 4 3 2" xfId="405" xr:uid="{00000000-0005-0000-0000-000085020000}"/>
    <cellStyle name="Обычный 7 2 4 3 3" xfId="576" xr:uid="{00000000-0005-0000-0000-000086020000}"/>
    <cellStyle name="Обычный 7 2 4 3 4" xfId="748" xr:uid="{00000000-0005-0000-0000-000087020000}"/>
    <cellStyle name="Обычный 7 2 4 4" xfId="403" xr:uid="{00000000-0005-0000-0000-000088020000}"/>
    <cellStyle name="Обычный 7 2 4 5" xfId="574" xr:uid="{00000000-0005-0000-0000-000089020000}"/>
    <cellStyle name="Обычный 7 2 4 6" xfId="746" xr:uid="{00000000-0005-0000-0000-00008A020000}"/>
    <cellStyle name="Обычный 7 2 5" xfId="234" xr:uid="{00000000-0005-0000-0000-00008B020000}"/>
    <cellStyle name="Обычный 7 2 5 2" xfId="406" xr:uid="{00000000-0005-0000-0000-00008C020000}"/>
    <cellStyle name="Обычный 7 2 5 3" xfId="577" xr:uid="{00000000-0005-0000-0000-00008D020000}"/>
    <cellStyle name="Обычный 7 2 5 4" xfId="749" xr:uid="{00000000-0005-0000-0000-00008E020000}"/>
    <cellStyle name="Обычный 7 2 6" xfId="235" xr:uid="{00000000-0005-0000-0000-00008F020000}"/>
    <cellStyle name="Обычный 7 2 6 2" xfId="407" xr:uid="{00000000-0005-0000-0000-000090020000}"/>
    <cellStyle name="Обычный 7 2 6 3" xfId="578" xr:uid="{00000000-0005-0000-0000-000091020000}"/>
    <cellStyle name="Обычный 7 2 6 4" xfId="750" xr:uid="{00000000-0005-0000-0000-000092020000}"/>
    <cellStyle name="Обычный 7 2 7" xfId="236" xr:uid="{00000000-0005-0000-0000-000093020000}"/>
    <cellStyle name="Обычный 7 2 7 2" xfId="408" xr:uid="{00000000-0005-0000-0000-000094020000}"/>
    <cellStyle name="Обычный 7 2 7 3" xfId="579" xr:uid="{00000000-0005-0000-0000-000095020000}"/>
    <cellStyle name="Обычный 7 2 7 4" xfId="751" xr:uid="{00000000-0005-0000-0000-000096020000}"/>
    <cellStyle name="Обычный 7 2 8" xfId="113" xr:uid="{00000000-0005-0000-0000-000097020000}"/>
    <cellStyle name="Обычный 7 2 9" xfId="286" xr:uid="{00000000-0005-0000-0000-000098020000}"/>
    <cellStyle name="Обычный 8" xfId="58" xr:uid="{00000000-0005-0000-0000-000099020000}"/>
    <cellStyle name="Обычный 9" xfId="115" xr:uid="{00000000-0005-0000-0000-00009A020000}"/>
    <cellStyle name="Обычный 9 2" xfId="133" xr:uid="{00000000-0005-0000-0000-00009B020000}"/>
    <cellStyle name="Обычный 9 2 2" xfId="237" xr:uid="{00000000-0005-0000-0000-00009C020000}"/>
    <cellStyle name="Обычный 9 2 2 2" xfId="238" xr:uid="{00000000-0005-0000-0000-00009D020000}"/>
    <cellStyle name="Обычный 9 2 2 2 2" xfId="410" xr:uid="{00000000-0005-0000-0000-00009E020000}"/>
    <cellStyle name="Обычный 9 2 2 2 3" xfId="581" xr:uid="{00000000-0005-0000-0000-00009F020000}"/>
    <cellStyle name="Обычный 9 2 2 2 4" xfId="755" xr:uid="{00000000-0005-0000-0000-0000A0020000}"/>
    <cellStyle name="Обычный 9 2 2 3" xfId="239" xr:uid="{00000000-0005-0000-0000-0000A1020000}"/>
    <cellStyle name="Обычный 9 2 2 3 2" xfId="411" xr:uid="{00000000-0005-0000-0000-0000A2020000}"/>
    <cellStyle name="Обычный 9 2 2 3 3" xfId="582" xr:uid="{00000000-0005-0000-0000-0000A3020000}"/>
    <cellStyle name="Обычный 9 2 2 3 4" xfId="756" xr:uid="{00000000-0005-0000-0000-0000A4020000}"/>
    <cellStyle name="Обычный 9 2 2 4" xfId="240" xr:uid="{00000000-0005-0000-0000-0000A5020000}"/>
    <cellStyle name="Обычный 9 2 2 4 2" xfId="412" xr:uid="{00000000-0005-0000-0000-0000A6020000}"/>
    <cellStyle name="Обычный 9 2 2 4 3" xfId="583" xr:uid="{00000000-0005-0000-0000-0000A7020000}"/>
    <cellStyle name="Обычный 9 2 2 4 4" xfId="757" xr:uid="{00000000-0005-0000-0000-0000A8020000}"/>
    <cellStyle name="Обычный 9 2 2 5" xfId="409" xr:uid="{00000000-0005-0000-0000-0000A9020000}"/>
    <cellStyle name="Обычный 9 2 2 6" xfId="580" xr:uid="{00000000-0005-0000-0000-0000AA020000}"/>
    <cellStyle name="Обычный 9 2 2 7" xfId="754" xr:uid="{00000000-0005-0000-0000-0000AB020000}"/>
    <cellStyle name="Обычный 9 2 3" xfId="241" xr:uid="{00000000-0005-0000-0000-0000AC020000}"/>
    <cellStyle name="Обычный 9 2 3 2" xfId="413" xr:uid="{00000000-0005-0000-0000-0000AD020000}"/>
    <cellStyle name="Обычный 9 2 3 3" xfId="584" xr:uid="{00000000-0005-0000-0000-0000AE020000}"/>
    <cellStyle name="Обычный 9 2 3 4" xfId="758" xr:uid="{00000000-0005-0000-0000-0000AF020000}"/>
    <cellStyle name="Обычный 9 2 4" xfId="242" xr:uid="{00000000-0005-0000-0000-0000B0020000}"/>
    <cellStyle name="Обычный 9 2 4 2" xfId="414" xr:uid="{00000000-0005-0000-0000-0000B1020000}"/>
    <cellStyle name="Обычный 9 2 4 3" xfId="585" xr:uid="{00000000-0005-0000-0000-0000B2020000}"/>
    <cellStyle name="Обычный 9 2 4 4" xfId="759" xr:uid="{00000000-0005-0000-0000-0000B3020000}"/>
    <cellStyle name="Обычный 9 2 5" xfId="305" xr:uid="{00000000-0005-0000-0000-0000B4020000}"/>
    <cellStyle name="Обычный 9 2 6" xfId="476" xr:uid="{00000000-0005-0000-0000-0000B5020000}"/>
    <cellStyle name="Обычный 9 2 7" xfId="753" xr:uid="{00000000-0005-0000-0000-0000B6020000}"/>
    <cellStyle name="Обычный 9 3" xfId="138" xr:uid="{00000000-0005-0000-0000-0000B7020000}"/>
    <cellStyle name="Обычный 9 3 2" xfId="243" xr:uid="{00000000-0005-0000-0000-0000B8020000}"/>
    <cellStyle name="Обычный 9 3 2 2" xfId="415" xr:uid="{00000000-0005-0000-0000-0000B9020000}"/>
    <cellStyle name="Обычный 9 3 2 3" xfId="586" xr:uid="{00000000-0005-0000-0000-0000BA020000}"/>
    <cellStyle name="Обычный 9 3 2 4" xfId="761" xr:uid="{00000000-0005-0000-0000-0000BB020000}"/>
    <cellStyle name="Обычный 9 3 3" xfId="244" xr:uid="{00000000-0005-0000-0000-0000BC020000}"/>
    <cellStyle name="Обычный 9 3 3 2" xfId="416" xr:uid="{00000000-0005-0000-0000-0000BD020000}"/>
    <cellStyle name="Обычный 9 3 3 3" xfId="587" xr:uid="{00000000-0005-0000-0000-0000BE020000}"/>
    <cellStyle name="Обычный 9 3 3 4" xfId="762" xr:uid="{00000000-0005-0000-0000-0000BF020000}"/>
    <cellStyle name="Обычный 9 3 4" xfId="245" xr:uid="{00000000-0005-0000-0000-0000C0020000}"/>
    <cellStyle name="Обычный 9 3 4 2" xfId="417" xr:uid="{00000000-0005-0000-0000-0000C1020000}"/>
    <cellStyle name="Обычный 9 3 4 3" xfId="588" xr:uid="{00000000-0005-0000-0000-0000C2020000}"/>
    <cellStyle name="Обычный 9 3 4 4" xfId="763" xr:uid="{00000000-0005-0000-0000-0000C3020000}"/>
    <cellStyle name="Обычный 9 3 5" xfId="310" xr:uid="{00000000-0005-0000-0000-0000C4020000}"/>
    <cellStyle name="Обычный 9 3 6" xfId="481" xr:uid="{00000000-0005-0000-0000-0000C5020000}"/>
    <cellStyle name="Обычный 9 3 7" xfId="760" xr:uid="{00000000-0005-0000-0000-0000C6020000}"/>
    <cellStyle name="Обычный 9 4" xfId="246" xr:uid="{00000000-0005-0000-0000-0000C7020000}"/>
    <cellStyle name="Обычный 9 4 2" xfId="418" xr:uid="{00000000-0005-0000-0000-0000C8020000}"/>
    <cellStyle name="Обычный 9 4 3" xfId="589" xr:uid="{00000000-0005-0000-0000-0000C9020000}"/>
    <cellStyle name="Обычный 9 4 4" xfId="764" xr:uid="{00000000-0005-0000-0000-0000CA020000}"/>
    <cellStyle name="Обычный 9 5" xfId="247" xr:uid="{00000000-0005-0000-0000-0000CB020000}"/>
    <cellStyle name="Обычный 9 5 2" xfId="419" xr:uid="{00000000-0005-0000-0000-0000CC020000}"/>
    <cellStyle name="Обычный 9 5 3" xfId="590" xr:uid="{00000000-0005-0000-0000-0000CD020000}"/>
    <cellStyle name="Обычный 9 5 4" xfId="765" xr:uid="{00000000-0005-0000-0000-0000CE020000}"/>
    <cellStyle name="Обычный 9 6" xfId="288" xr:uid="{00000000-0005-0000-0000-0000CF020000}"/>
    <cellStyle name="Обычный 9 7" xfId="459" xr:uid="{00000000-0005-0000-0000-0000D0020000}"/>
    <cellStyle name="Обычный 9 8" xfId="752" xr:uid="{00000000-0005-0000-0000-0000D1020000}"/>
    <cellStyle name="Обычный_Формат МЭ  - (кор  08 09 2010) 2" xfId="623" xr:uid="{00000000-0005-0000-0000-0000D2020000}"/>
    <cellStyle name="Обычный_Форматы по компаниям_last" xfId="46" xr:uid="{00000000-0005-0000-0000-0000D3020000}"/>
    <cellStyle name="Обычный_Форматы по компаниям_last 2" xfId="107" xr:uid="{00000000-0005-0000-0000-0000D4020000}"/>
    <cellStyle name="Плохой" xfId="38" builtinId="27" customBuiltin="1"/>
    <cellStyle name="Плохой 2" xfId="96" xr:uid="{00000000-0005-0000-0000-0000D6020000}"/>
    <cellStyle name="Пояснение" xfId="39" builtinId="53" customBuiltin="1"/>
    <cellStyle name="Пояснение 2" xfId="97" xr:uid="{00000000-0005-0000-0000-0000D8020000}"/>
    <cellStyle name="Примечание" xfId="40" builtinId="10" customBuiltin="1"/>
    <cellStyle name="Примечание 2" xfId="98" xr:uid="{00000000-0005-0000-0000-0000DA020000}"/>
    <cellStyle name="Примечание 3" xfId="897" xr:uid="{00000000-0005-0000-0000-0000DB020000}"/>
    <cellStyle name="Процентный 2" xfId="104" xr:uid="{00000000-0005-0000-0000-0000DC020000}"/>
    <cellStyle name="Процентный 3" xfId="105" xr:uid="{00000000-0005-0000-0000-0000DD020000}"/>
    <cellStyle name="Связанная ячейка" xfId="41" builtinId="24" customBuiltin="1"/>
    <cellStyle name="Связанная ячейка 2" xfId="99" xr:uid="{00000000-0005-0000-0000-0000DF020000}"/>
    <cellStyle name="Стиль 1" xfId="106" xr:uid="{00000000-0005-0000-0000-0000E0020000}"/>
    <cellStyle name="Текст предупреждения" xfId="42" builtinId="11" customBuiltin="1"/>
    <cellStyle name="Текст предупреждения 2" xfId="100" xr:uid="{00000000-0005-0000-0000-0000E2020000}"/>
    <cellStyle name="Текст предупреждения 3" xfId="898" xr:uid="{00000000-0005-0000-0000-0000E3020000}"/>
    <cellStyle name="Финансовый" xfId="624" builtinId="3"/>
    <cellStyle name="Финансовый 2" xfId="50" xr:uid="{00000000-0005-0000-0000-0000E5020000}"/>
    <cellStyle name="Финансовый 2 10" xfId="453" xr:uid="{00000000-0005-0000-0000-0000E6020000}"/>
    <cellStyle name="Финансовый 2 11" xfId="626" xr:uid="{00000000-0005-0000-0000-0000E7020000}"/>
    <cellStyle name="Финансовый 2 2" xfId="127" xr:uid="{00000000-0005-0000-0000-0000E8020000}"/>
    <cellStyle name="Финансовый 2 2 2" xfId="248" xr:uid="{00000000-0005-0000-0000-0000E9020000}"/>
    <cellStyle name="Финансовый 2 2 2 2" xfId="249" xr:uid="{00000000-0005-0000-0000-0000EA020000}"/>
    <cellStyle name="Финансовый 2 2 2 2 2" xfId="51" xr:uid="{00000000-0005-0000-0000-0000EB020000}"/>
    <cellStyle name="Финансовый 2 2 2 2 3" xfId="421" xr:uid="{00000000-0005-0000-0000-0000EC020000}"/>
    <cellStyle name="Финансовый 2 2 2 2 4" xfId="592" xr:uid="{00000000-0005-0000-0000-0000ED020000}"/>
    <cellStyle name="Финансовый 2 2 2 2 5" xfId="769" xr:uid="{00000000-0005-0000-0000-0000EE020000}"/>
    <cellStyle name="Финансовый 2 2 2 3" xfId="250" xr:uid="{00000000-0005-0000-0000-0000EF020000}"/>
    <cellStyle name="Финансовый 2 2 2 3 2" xfId="422" xr:uid="{00000000-0005-0000-0000-0000F0020000}"/>
    <cellStyle name="Финансовый 2 2 2 3 3" xfId="593" xr:uid="{00000000-0005-0000-0000-0000F1020000}"/>
    <cellStyle name="Финансовый 2 2 2 3 4" xfId="770" xr:uid="{00000000-0005-0000-0000-0000F2020000}"/>
    <cellStyle name="Финансовый 2 2 2 4" xfId="420" xr:uid="{00000000-0005-0000-0000-0000F3020000}"/>
    <cellStyle name="Финансовый 2 2 2 5" xfId="591" xr:uid="{00000000-0005-0000-0000-0000F4020000}"/>
    <cellStyle name="Финансовый 2 2 2 6" xfId="768" xr:uid="{00000000-0005-0000-0000-0000F5020000}"/>
    <cellStyle name="Финансовый 2 2 3" xfId="251" xr:uid="{00000000-0005-0000-0000-0000F6020000}"/>
    <cellStyle name="Финансовый 2 2 3 2" xfId="423" xr:uid="{00000000-0005-0000-0000-0000F7020000}"/>
    <cellStyle name="Финансовый 2 2 3 3" xfId="594" xr:uid="{00000000-0005-0000-0000-0000F8020000}"/>
    <cellStyle name="Финансовый 2 2 3 4" xfId="771" xr:uid="{00000000-0005-0000-0000-0000F9020000}"/>
    <cellStyle name="Финансовый 2 2 4" xfId="252" xr:uid="{00000000-0005-0000-0000-0000FA020000}"/>
    <cellStyle name="Финансовый 2 2 4 2" xfId="424" xr:uid="{00000000-0005-0000-0000-0000FB020000}"/>
    <cellStyle name="Финансовый 2 2 4 3" xfId="595" xr:uid="{00000000-0005-0000-0000-0000FC020000}"/>
    <cellStyle name="Финансовый 2 2 4 4" xfId="772" xr:uid="{00000000-0005-0000-0000-0000FD020000}"/>
    <cellStyle name="Финансовый 2 2 5" xfId="299" xr:uid="{00000000-0005-0000-0000-0000FE020000}"/>
    <cellStyle name="Финансовый 2 2 6" xfId="470" xr:uid="{00000000-0005-0000-0000-0000FF020000}"/>
    <cellStyle name="Финансовый 2 2 7" xfId="767" xr:uid="{00000000-0005-0000-0000-000000030000}"/>
    <cellStyle name="Финансовый 2 3" xfId="120" xr:uid="{00000000-0005-0000-0000-000001030000}"/>
    <cellStyle name="Финансовый 2 3 2" xfId="253" xr:uid="{00000000-0005-0000-0000-000002030000}"/>
    <cellStyle name="Финансовый 2 3 2 2" xfId="254" xr:uid="{00000000-0005-0000-0000-000003030000}"/>
    <cellStyle name="Финансовый 2 3 2 2 2" xfId="426" xr:uid="{00000000-0005-0000-0000-000004030000}"/>
    <cellStyle name="Финансовый 2 3 2 2 3" xfId="597" xr:uid="{00000000-0005-0000-0000-000005030000}"/>
    <cellStyle name="Финансовый 2 3 2 2 4" xfId="775" xr:uid="{00000000-0005-0000-0000-000006030000}"/>
    <cellStyle name="Финансовый 2 3 2 3" xfId="255" xr:uid="{00000000-0005-0000-0000-000007030000}"/>
    <cellStyle name="Финансовый 2 3 2 3 2" xfId="427" xr:uid="{00000000-0005-0000-0000-000008030000}"/>
    <cellStyle name="Финансовый 2 3 2 3 3" xfId="598" xr:uid="{00000000-0005-0000-0000-000009030000}"/>
    <cellStyle name="Финансовый 2 3 2 3 4" xfId="776" xr:uid="{00000000-0005-0000-0000-00000A030000}"/>
    <cellStyle name="Финансовый 2 3 2 4" xfId="425" xr:uid="{00000000-0005-0000-0000-00000B030000}"/>
    <cellStyle name="Финансовый 2 3 2 5" xfId="596" xr:uid="{00000000-0005-0000-0000-00000C030000}"/>
    <cellStyle name="Финансовый 2 3 2 6" xfId="774" xr:uid="{00000000-0005-0000-0000-00000D030000}"/>
    <cellStyle name="Финансовый 2 3 3" xfId="256" xr:uid="{00000000-0005-0000-0000-00000E030000}"/>
    <cellStyle name="Финансовый 2 3 3 2" xfId="428" xr:uid="{00000000-0005-0000-0000-00000F030000}"/>
    <cellStyle name="Финансовый 2 3 3 3" xfId="599" xr:uid="{00000000-0005-0000-0000-000010030000}"/>
    <cellStyle name="Финансовый 2 3 3 4" xfId="777" xr:uid="{00000000-0005-0000-0000-000011030000}"/>
    <cellStyle name="Финансовый 2 3 4" xfId="257" xr:uid="{00000000-0005-0000-0000-000012030000}"/>
    <cellStyle name="Финансовый 2 3 4 2" xfId="429" xr:uid="{00000000-0005-0000-0000-000013030000}"/>
    <cellStyle name="Финансовый 2 3 4 3" xfId="600" xr:uid="{00000000-0005-0000-0000-000014030000}"/>
    <cellStyle name="Финансовый 2 3 4 4" xfId="778" xr:uid="{00000000-0005-0000-0000-000015030000}"/>
    <cellStyle name="Финансовый 2 3 5" xfId="292" xr:uid="{00000000-0005-0000-0000-000016030000}"/>
    <cellStyle name="Финансовый 2 3 6" xfId="463" xr:uid="{00000000-0005-0000-0000-000017030000}"/>
    <cellStyle name="Финансовый 2 3 7" xfId="773" xr:uid="{00000000-0005-0000-0000-000018030000}"/>
    <cellStyle name="Финансовый 2 4" xfId="258" xr:uid="{00000000-0005-0000-0000-000019030000}"/>
    <cellStyle name="Финансовый 2 4 2" xfId="259" xr:uid="{00000000-0005-0000-0000-00001A030000}"/>
    <cellStyle name="Финансовый 2 4 2 2" xfId="431" xr:uid="{00000000-0005-0000-0000-00001B030000}"/>
    <cellStyle name="Финансовый 2 4 2 3" xfId="602" xr:uid="{00000000-0005-0000-0000-00001C030000}"/>
    <cellStyle name="Финансовый 2 4 2 4" xfId="780" xr:uid="{00000000-0005-0000-0000-00001D030000}"/>
    <cellStyle name="Финансовый 2 4 3" xfId="260" xr:uid="{00000000-0005-0000-0000-00001E030000}"/>
    <cellStyle name="Финансовый 2 4 3 2" xfId="432" xr:uid="{00000000-0005-0000-0000-00001F030000}"/>
    <cellStyle name="Финансовый 2 4 3 3" xfId="603" xr:uid="{00000000-0005-0000-0000-000020030000}"/>
    <cellStyle name="Финансовый 2 4 3 4" xfId="781" xr:uid="{00000000-0005-0000-0000-000021030000}"/>
    <cellStyle name="Финансовый 2 4 4" xfId="430" xr:uid="{00000000-0005-0000-0000-000022030000}"/>
    <cellStyle name="Финансовый 2 4 5" xfId="601" xr:uid="{00000000-0005-0000-0000-000023030000}"/>
    <cellStyle name="Финансовый 2 4 6" xfId="779" xr:uid="{00000000-0005-0000-0000-000024030000}"/>
    <cellStyle name="Финансовый 2 5" xfId="261" xr:uid="{00000000-0005-0000-0000-000025030000}"/>
    <cellStyle name="Финансовый 2 5 2" xfId="433" xr:uid="{00000000-0005-0000-0000-000026030000}"/>
    <cellStyle name="Финансовый 2 5 3" xfId="604" xr:uid="{00000000-0005-0000-0000-000027030000}"/>
    <cellStyle name="Финансовый 2 5 4" xfId="782" xr:uid="{00000000-0005-0000-0000-000028030000}"/>
    <cellStyle name="Финансовый 2 6" xfId="262" xr:uid="{00000000-0005-0000-0000-000029030000}"/>
    <cellStyle name="Финансовый 2 6 2" xfId="434" xr:uid="{00000000-0005-0000-0000-00002A030000}"/>
    <cellStyle name="Финансовый 2 6 3" xfId="605" xr:uid="{00000000-0005-0000-0000-00002B030000}"/>
    <cellStyle name="Финансовый 2 6 4" xfId="783" xr:uid="{00000000-0005-0000-0000-00002C030000}"/>
    <cellStyle name="Финансовый 2 7" xfId="263" xr:uid="{00000000-0005-0000-0000-00002D030000}"/>
    <cellStyle name="Финансовый 2 7 2" xfId="435" xr:uid="{00000000-0005-0000-0000-00002E030000}"/>
    <cellStyle name="Финансовый 2 7 3" xfId="606" xr:uid="{00000000-0005-0000-0000-00002F030000}"/>
    <cellStyle name="Финансовый 2 7 4" xfId="784" xr:uid="{00000000-0005-0000-0000-000030030000}"/>
    <cellStyle name="Финансовый 2 8" xfId="109" xr:uid="{00000000-0005-0000-0000-000031030000}"/>
    <cellStyle name="Финансовый 2 8 2" xfId="766" xr:uid="{00000000-0005-0000-0000-000032030000}"/>
    <cellStyle name="Финансовый 2 9" xfId="282" xr:uid="{00000000-0005-0000-0000-000033030000}"/>
    <cellStyle name="Финансовый 3" xfId="52" xr:uid="{00000000-0005-0000-0000-000034030000}"/>
    <cellStyle name="Финансовый 3 10" xfId="454" xr:uid="{00000000-0005-0000-0000-000035030000}"/>
    <cellStyle name="Финансовый 3 11" xfId="785" xr:uid="{00000000-0005-0000-0000-000036030000}"/>
    <cellStyle name="Финансовый 3 2" xfId="128" xr:uid="{00000000-0005-0000-0000-000037030000}"/>
    <cellStyle name="Финансовый 3 2 2" xfId="264" xr:uid="{00000000-0005-0000-0000-000038030000}"/>
    <cellStyle name="Финансовый 3 2 2 2" xfId="265" xr:uid="{00000000-0005-0000-0000-000039030000}"/>
    <cellStyle name="Финансовый 3 2 2 2 2" xfId="437" xr:uid="{00000000-0005-0000-0000-00003A030000}"/>
    <cellStyle name="Финансовый 3 2 2 2 3" xfId="608" xr:uid="{00000000-0005-0000-0000-00003B030000}"/>
    <cellStyle name="Финансовый 3 2 2 2 4" xfId="788" xr:uid="{00000000-0005-0000-0000-00003C030000}"/>
    <cellStyle name="Финансовый 3 2 2 3" xfId="266" xr:uid="{00000000-0005-0000-0000-00003D030000}"/>
    <cellStyle name="Финансовый 3 2 2 3 2" xfId="438" xr:uid="{00000000-0005-0000-0000-00003E030000}"/>
    <cellStyle name="Финансовый 3 2 2 3 3" xfId="609" xr:uid="{00000000-0005-0000-0000-00003F030000}"/>
    <cellStyle name="Финансовый 3 2 2 3 4" xfId="789" xr:uid="{00000000-0005-0000-0000-000040030000}"/>
    <cellStyle name="Финансовый 3 2 2 4" xfId="436" xr:uid="{00000000-0005-0000-0000-000041030000}"/>
    <cellStyle name="Финансовый 3 2 2 5" xfId="607" xr:uid="{00000000-0005-0000-0000-000042030000}"/>
    <cellStyle name="Финансовый 3 2 2 6" xfId="787" xr:uid="{00000000-0005-0000-0000-000043030000}"/>
    <cellStyle name="Финансовый 3 2 3" xfId="267" xr:uid="{00000000-0005-0000-0000-000044030000}"/>
    <cellStyle name="Финансовый 3 2 3 2" xfId="439" xr:uid="{00000000-0005-0000-0000-000045030000}"/>
    <cellStyle name="Финансовый 3 2 3 3" xfId="610" xr:uid="{00000000-0005-0000-0000-000046030000}"/>
    <cellStyle name="Финансовый 3 2 3 4" xfId="790" xr:uid="{00000000-0005-0000-0000-000047030000}"/>
    <cellStyle name="Финансовый 3 2 4" xfId="268" xr:uid="{00000000-0005-0000-0000-000048030000}"/>
    <cellStyle name="Финансовый 3 2 4 2" xfId="440" xr:uid="{00000000-0005-0000-0000-000049030000}"/>
    <cellStyle name="Финансовый 3 2 4 3" xfId="611" xr:uid="{00000000-0005-0000-0000-00004A030000}"/>
    <cellStyle name="Финансовый 3 2 4 4" xfId="791" xr:uid="{00000000-0005-0000-0000-00004B030000}"/>
    <cellStyle name="Финансовый 3 2 5" xfId="300" xr:uid="{00000000-0005-0000-0000-00004C030000}"/>
    <cellStyle name="Финансовый 3 2 6" xfId="471" xr:uid="{00000000-0005-0000-0000-00004D030000}"/>
    <cellStyle name="Финансовый 3 2 7" xfId="786" xr:uid="{00000000-0005-0000-0000-00004E030000}"/>
    <cellStyle name="Финансовый 3 3" xfId="121" xr:uid="{00000000-0005-0000-0000-00004F030000}"/>
    <cellStyle name="Финансовый 3 3 2" xfId="269" xr:uid="{00000000-0005-0000-0000-000050030000}"/>
    <cellStyle name="Финансовый 3 3 2 2" xfId="270" xr:uid="{00000000-0005-0000-0000-000051030000}"/>
    <cellStyle name="Финансовый 3 3 2 2 2" xfId="442" xr:uid="{00000000-0005-0000-0000-000052030000}"/>
    <cellStyle name="Финансовый 3 3 2 2 3" xfId="613" xr:uid="{00000000-0005-0000-0000-000053030000}"/>
    <cellStyle name="Финансовый 3 3 2 2 4" xfId="794" xr:uid="{00000000-0005-0000-0000-000054030000}"/>
    <cellStyle name="Финансовый 3 3 2 3" xfId="271" xr:uid="{00000000-0005-0000-0000-000055030000}"/>
    <cellStyle name="Финансовый 3 3 2 3 2" xfId="443" xr:uid="{00000000-0005-0000-0000-000056030000}"/>
    <cellStyle name="Финансовый 3 3 2 3 3" xfId="614" xr:uid="{00000000-0005-0000-0000-000057030000}"/>
    <cellStyle name="Финансовый 3 3 2 3 4" xfId="795" xr:uid="{00000000-0005-0000-0000-000058030000}"/>
    <cellStyle name="Финансовый 3 3 2 4" xfId="441" xr:uid="{00000000-0005-0000-0000-000059030000}"/>
    <cellStyle name="Финансовый 3 3 2 5" xfId="612" xr:uid="{00000000-0005-0000-0000-00005A030000}"/>
    <cellStyle name="Финансовый 3 3 2 6" xfId="793" xr:uid="{00000000-0005-0000-0000-00005B030000}"/>
    <cellStyle name="Финансовый 3 3 3" xfId="272" xr:uid="{00000000-0005-0000-0000-00005C030000}"/>
    <cellStyle name="Финансовый 3 3 3 2" xfId="444" xr:uid="{00000000-0005-0000-0000-00005D030000}"/>
    <cellStyle name="Финансовый 3 3 3 3" xfId="615" xr:uid="{00000000-0005-0000-0000-00005E030000}"/>
    <cellStyle name="Финансовый 3 3 3 4" xfId="796" xr:uid="{00000000-0005-0000-0000-00005F030000}"/>
    <cellStyle name="Финансовый 3 3 4" xfId="273" xr:uid="{00000000-0005-0000-0000-000060030000}"/>
    <cellStyle name="Финансовый 3 3 4 2" xfId="445" xr:uid="{00000000-0005-0000-0000-000061030000}"/>
    <cellStyle name="Финансовый 3 3 4 3" xfId="616" xr:uid="{00000000-0005-0000-0000-000062030000}"/>
    <cellStyle name="Финансовый 3 3 4 4" xfId="797" xr:uid="{00000000-0005-0000-0000-000063030000}"/>
    <cellStyle name="Финансовый 3 3 5" xfId="293" xr:uid="{00000000-0005-0000-0000-000064030000}"/>
    <cellStyle name="Финансовый 3 3 6" xfId="464" xr:uid="{00000000-0005-0000-0000-000065030000}"/>
    <cellStyle name="Финансовый 3 3 7" xfId="792" xr:uid="{00000000-0005-0000-0000-000066030000}"/>
    <cellStyle name="Финансовый 3 4" xfId="274" xr:uid="{00000000-0005-0000-0000-000067030000}"/>
    <cellStyle name="Финансовый 3 4 2" xfId="275" xr:uid="{00000000-0005-0000-0000-000068030000}"/>
    <cellStyle name="Финансовый 3 4 2 2" xfId="447" xr:uid="{00000000-0005-0000-0000-000069030000}"/>
    <cellStyle name="Финансовый 3 4 2 3" xfId="618" xr:uid="{00000000-0005-0000-0000-00006A030000}"/>
    <cellStyle name="Финансовый 3 4 2 4" xfId="799" xr:uid="{00000000-0005-0000-0000-00006B030000}"/>
    <cellStyle name="Финансовый 3 4 3" xfId="276" xr:uid="{00000000-0005-0000-0000-00006C030000}"/>
    <cellStyle name="Финансовый 3 4 3 2" xfId="448" xr:uid="{00000000-0005-0000-0000-00006D030000}"/>
    <cellStyle name="Финансовый 3 4 3 3" xfId="619" xr:uid="{00000000-0005-0000-0000-00006E030000}"/>
    <cellStyle name="Финансовый 3 4 3 4" xfId="800" xr:uid="{00000000-0005-0000-0000-00006F030000}"/>
    <cellStyle name="Финансовый 3 4 4" xfId="446" xr:uid="{00000000-0005-0000-0000-000070030000}"/>
    <cellStyle name="Финансовый 3 4 5" xfId="617" xr:uid="{00000000-0005-0000-0000-000071030000}"/>
    <cellStyle name="Финансовый 3 4 6" xfId="798" xr:uid="{00000000-0005-0000-0000-000072030000}"/>
    <cellStyle name="Финансовый 3 5" xfId="277" xr:uid="{00000000-0005-0000-0000-000073030000}"/>
    <cellStyle name="Финансовый 3 5 2" xfId="449" xr:uid="{00000000-0005-0000-0000-000074030000}"/>
    <cellStyle name="Финансовый 3 5 3" xfId="620" xr:uid="{00000000-0005-0000-0000-000075030000}"/>
    <cellStyle name="Финансовый 3 5 4" xfId="801" xr:uid="{00000000-0005-0000-0000-000076030000}"/>
    <cellStyle name="Финансовый 3 6" xfId="278" xr:uid="{00000000-0005-0000-0000-000077030000}"/>
    <cellStyle name="Финансовый 3 6 2" xfId="450" xr:uid="{00000000-0005-0000-0000-000078030000}"/>
    <cellStyle name="Финансовый 3 6 3" xfId="621" xr:uid="{00000000-0005-0000-0000-000079030000}"/>
    <cellStyle name="Финансовый 3 6 4" xfId="802" xr:uid="{00000000-0005-0000-0000-00007A030000}"/>
    <cellStyle name="Финансовый 3 7" xfId="279" xr:uid="{00000000-0005-0000-0000-00007B030000}"/>
    <cellStyle name="Финансовый 3 7 2" xfId="451" xr:uid="{00000000-0005-0000-0000-00007C030000}"/>
    <cellStyle name="Финансовый 3 7 3" xfId="622" xr:uid="{00000000-0005-0000-0000-00007D030000}"/>
    <cellStyle name="Финансовый 3 7 4" xfId="803" xr:uid="{00000000-0005-0000-0000-00007E030000}"/>
    <cellStyle name="Финансовый 3 8" xfId="110" xr:uid="{00000000-0005-0000-0000-00007F030000}"/>
    <cellStyle name="Финансовый 3 9" xfId="283" xr:uid="{00000000-0005-0000-0000-000080030000}"/>
    <cellStyle name="Формула" xfId="899" xr:uid="{00000000-0005-0000-0000-000081030000}"/>
    <cellStyle name="ФормулаВБ_Мониторинг инвестиций" xfId="900" xr:uid="{00000000-0005-0000-0000-000082030000}"/>
    <cellStyle name="ФормулаНаКонтроль" xfId="901" xr:uid="{00000000-0005-0000-0000-000083030000}"/>
    <cellStyle name="Хороший" xfId="43" builtinId="26" customBuiltin="1"/>
    <cellStyle name="Хороший 2" xfId="101" xr:uid="{00000000-0005-0000-0000-000085030000}"/>
    <cellStyle name="Хороший 3" xfId="902" xr:uid="{00000000-0005-0000-0000-000086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/>
  <cols>
    <col min="1" max="1" width="10.625" style="14" customWidth="1"/>
    <col min="2" max="2" width="37.25" style="14" bestFit="1" customWidth="1"/>
    <col min="3" max="3" width="17.375" style="14" customWidth="1"/>
    <col min="4" max="5" width="18" style="32" customWidth="1"/>
    <col min="6" max="6" width="17.25" style="32" customWidth="1"/>
    <col min="7" max="7" width="20" style="32" customWidth="1"/>
    <col min="8" max="8" width="14.75" style="32" customWidth="1"/>
    <col min="9" max="9" width="11" style="32" customWidth="1"/>
    <col min="10" max="10" width="14.75" style="14" customWidth="1"/>
    <col min="11" max="11" width="14.75" style="32" customWidth="1"/>
    <col min="12" max="12" width="9.5" style="14" customWidth="1"/>
    <col min="13" max="13" width="14.75" style="14" customWidth="1"/>
    <col min="14" max="14" width="10" style="14" customWidth="1"/>
    <col min="15" max="16" width="14.75" style="14" customWidth="1"/>
    <col min="17" max="17" width="9.25" style="14" customWidth="1"/>
    <col min="18" max="18" width="18" style="14" customWidth="1"/>
    <col min="19" max="19" width="9.25" style="14" customWidth="1"/>
    <col min="20" max="20" width="5.125" style="14" customWidth="1"/>
    <col min="21" max="21" width="8.875" style="14" customWidth="1"/>
    <col min="22" max="22" width="4.5" style="14" customWidth="1"/>
    <col min="23" max="23" width="9.25" style="14" customWidth="1"/>
    <col min="24" max="24" width="5.75" style="14" customWidth="1"/>
    <col min="25" max="25" width="9.25" style="14" customWidth="1"/>
    <col min="26" max="26" width="7.375" style="14" customWidth="1"/>
    <col min="27" max="27" width="9.625" style="14" customWidth="1"/>
    <col min="28" max="28" width="5.125" style="14" customWidth="1"/>
    <col min="29" max="29" width="13.5" style="14" customWidth="1"/>
    <col min="30" max="64" width="9" style="14"/>
    <col min="65" max="65" width="17.375" style="14" customWidth="1"/>
    <col min="66" max="16384" width="9" style="14"/>
  </cols>
  <sheetData>
    <row r="1" spans="1:30" ht="18.75">
      <c r="AC1" s="25" t="s">
        <v>55</v>
      </c>
    </row>
    <row r="2" spans="1:30" ht="18.75">
      <c r="AC2" s="30" t="s">
        <v>0</v>
      </c>
    </row>
    <row r="3" spans="1:30" ht="18.75">
      <c r="AC3" s="30" t="s">
        <v>801</v>
      </c>
    </row>
    <row r="4" spans="1:30" ht="18.75">
      <c r="A4" s="280" t="s">
        <v>168</v>
      </c>
      <c r="B4" s="280"/>
      <c r="C4" s="280"/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  <c r="O4" s="280"/>
      <c r="P4" s="280"/>
      <c r="Q4" s="280"/>
      <c r="R4" s="280"/>
      <c r="S4" s="280"/>
      <c r="T4" s="280"/>
      <c r="U4" s="280"/>
      <c r="V4" s="280"/>
      <c r="W4" s="280"/>
      <c r="X4" s="280"/>
      <c r="Y4" s="280"/>
      <c r="Z4" s="280"/>
      <c r="AA4" s="280"/>
      <c r="AB4" s="280"/>
      <c r="AC4" s="280"/>
    </row>
    <row r="5" spans="1:30" ht="18.75">
      <c r="A5" s="292" t="s">
        <v>64</v>
      </c>
      <c r="B5" s="292"/>
      <c r="C5" s="292"/>
      <c r="D5" s="292"/>
      <c r="E5" s="292"/>
      <c r="F5" s="292"/>
      <c r="G5" s="292"/>
      <c r="H5" s="292"/>
      <c r="I5" s="292"/>
      <c r="J5" s="292"/>
      <c r="K5" s="292"/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292"/>
      <c r="W5" s="292"/>
      <c r="X5" s="292"/>
      <c r="Y5" s="292"/>
      <c r="Z5" s="292"/>
      <c r="AA5" s="292"/>
      <c r="AB5" s="292"/>
      <c r="AC5" s="292"/>
      <c r="AD5" s="153"/>
    </row>
    <row r="6" spans="1:30" ht="18.75">
      <c r="A6" s="4"/>
      <c r="B6" s="4"/>
      <c r="C6" s="4"/>
      <c r="D6" s="154"/>
      <c r="E6" s="154"/>
      <c r="F6" s="154"/>
      <c r="G6" s="154"/>
      <c r="H6" s="154"/>
      <c r="I6" s="154"/>
      <c r="J6" s="4"/>
      <c r="K6" s="15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7" spans="1:30" ht="18.75">
      <c r="A7" s="292" t="s">
        <v>798</v>
      </c>
      <c r="B7" s="292"/>
      <c r="C7" s="292"/>
      <c r="D7" s="292"/>
      <c r="E7" s="292"/>
      <c r="F7" s="292"/>
      <c r="G7" s="292"/>
      <c r="H7" s="292"/>
      <c r="I7" s="292"/>
      <c r="J7" s="292"/>
      <c r="K7" s="292"/>
      <c r="L7" s="292"/>
      <c r="M7" s="292"/>
      <c r="N7" s="292"/>
      <c r="O7" s="292"/>
      <c r="P7" s="292"/>
      <c r="Q7" s="292"/>
      <c r="R7" s="292"/>
      <c r="S7" s="292"/>
      <c r="T7" s="292"/>
      <c r="U7" s="292"/>
      <c r="V7" s="292"/>
      <c r="W7" s="292"/>
      <c r="X7" s="292"/>
      <c r="Y7" s="292"/>
      <c r="Z7" s="292"/>
      <c r="AA7" s="292"/>
      <c r="AB7" s="292"/>
      <c r="AC7" s="292"/>
    </row>
    <row r="8" spans="1:30">
      <c r="A8" s="284" t="s">
        <v>81</v>
      </c>
      <c r="B8" s="284"/>
      <c r="C8" s="284"/>
      <c r="D8" s="284"/>
      <c r="E8" s="284"/>
      <c r="F8" s="284"/>
      <c r="G8" s="284"/>
      <c r="H8" s="284"/>
      <c r="I8" s="284"/>
      <c r="J8" s="284"/>
      <c r="K8" s="284"/>
      <c r="L8" s="284"/>
      <c r="M8" s="284"/>
      <c r="N8" s="284"/>
      <c r="O8" s="284"/>
      <c r="P8" s="284"/>
      <c r="Q8" s="284"/>
      <c r="R8" s="284"/>
      <c r="S8" s="284"/>
      <c r="T8" s="284"/>
      <c r="U8" s="284"/>
      <c r="V8" s="284"/>
      <c r="W8" s="284"/>
      <c r="X8" s="284"/>
      <c r="Y8" s="284"/>
      <c r="Z8" s="284"/>
      <c r="AA8" s="284"/>
      <c r="AB8" s="284"/>
      <c r="AC8" s="284"/>
    </row>
    <row r="9" spans="1:30">
      <c r="A9" s="3"/>
      <c r="B9" s="3"/>
      <c r="C9" s="3"/>
      <c r="D9" s="33"/>
      <c r="E9" s="33"/>
      <c r="F9" s="33"/>
      <c r="G9" s="33"/>
      <c r="H9" s="33"/>
      <c r="I9" s="33"/>
      <c r="J9" s="3"/>
      <c r="K9" s="3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</row>
    <row r="10" spans="1:30" ht="18.75">
      <c r="A10" s="293" t="s">
        <v>20</v>
      </c>
      <c r="B10" s="293"/>
      <c r="C10" s="293"/>
      <c r="D10" s="293"/>
      <c r="E10" s="293"/>
      <c r="F10" s="293"/>
      <c r="G10" s="293"/>
      <c r="H10" s="293"/>
      <c r="I10" s="293"/>
      <c r="J10" s="293"/>
      <c r="K10" s="293"/>
      <c r="L10" s="293"/>
      <c r="M10" s="293"/>
      <c r="N10" s="293"/>
      <c r="O10" s="293"/>
      <c r="P10" s="293"/>
      <c r="Q10" s="293"/>
      <c r="R10" s="293"/>
      <c r="S10" s="293"/>
      <c r="T10" s="293"/>
      <c r="U10" s="293"/>
      <c r="V10" s="293"/>
      <c r="W10" s="293"/>
      <c r="X10" s="293"/>
      <c r="Y10" s="293"/>
      <c r="Z10" s="293"/>
      <c r="AA10" s="293"/>
      <c r="AB10" s="293"/>
      <c r="AC10" s="293"/>
    </row>
    <row r="12" spans="1:30" ht="18.75">
      <c r="A12" s="289" t="s">
        <v>803</v>
      </c>
      <c r="B12" s="290"/>
      <c r="C12" s="290"/>
      <c r="D12" s="290"/>
      <c r="E12" s="290"/>
      <c r="F12" s="290"/>
      <c r="G12" s="290"/>
      <c r="H12" s="290"/>
      <c r="I12" s="290"/>
      <c r="J12" s="290"/>
      <c r="K12" s="290"/>
      <c r="L12" s="290"/>
      <c r="M12" s="290"/>
      <c r="N12" s="290"/>
      <c r="O12" s="290"/>
      <c r="P12" s="290"/>
      <c r="Q12" s="290"/>
      <c r="R12" s="290"/>
      <c r="S12" s="290"/>
      <c r="T12" s="290"/>
      <c r="U12" s="290"/>
      <c r="V12" s="290"/>
      <c r="W12" s="290"/>
      <c r="X12" s="290"/>
      <c r="Y12" s="290"/>
      <c r="Z12" s="290"/>
      <c r="AA12" s="290"/>
      <c r="AB12" s="290"/>
      <c r="AC12" s="290"/>
    </row>
    <row r="13" spans="1:30">
      <c r="A13" s="284" t="s">
        <v>802</v>
      </c>
      <c r="B13" s="284"/>
      <c r="C13" s="284"/>
      <c r="D13" s="284"/>
      <c r="E13" s="284"/>
      <c r="F13" s="284"/>
      <c r="G13" s="284"/>
      <c r="H13" s="284"/>
      <c r="I13" s="284"/>
      <c r="J13" s="284"/>
      <c r="K13" s="284"/>
      <c r="L13" s="284"/>
      <c r="M13" s="284"/>
      <c r="N13" s="284"/>
      <c r="O13" s="284"/>
      <c r="P13" s="284"/>
      <c r="Q13" s="284"/>
      <c r="R13" s="284"/>
      <c r="S13" s="284"/>
      <c r="T13" s="284"/>
      <c r="U13" s="284"/>
      <c r="V13" s="284"/>
      <c r="W13" s="284"/>
      <c r="X13" s="284"/>
      <c r="Y13" s="284"/>
      <c r="Z13" s="284"/>
      <c r="AA13" s="284"/>
      <c r="AB13" s="284"/>
      <c r="AC13" s="284"/>
    </row>
    <row r="15" spans="1:30" ht="78" customHeight="1">
      <c r="A15" s="281" t="s">
        <v>65</v>
      </c>
      <c r="B15" s="277" t="s">
        <v>19</v>
      </c>
      <c r="C15" s="277" t="s">
        <v>5</v>
      </c>
      <c r="D15" s="277" t="s">
        <v>814</v>
      </c>
      <c r="E15" s="277" t="s">
        <v>815</v>
      </c>
      <c r="F15" s="277" t="s">
        <v>816</v>
      </c>
      <c r="G15" s="277" t="s">
        <v>817</v>
      </c>
      <c r="H15" s="277" t="s">
        <v>818</v>
      </c>
      <c r="I15" s="277"/>
      <c r="J15" s="277"/>
      <c r="K15" s="277"/>
      <c r="L15" s="277"/>
      <c r="M15" s="277"/>
      <c r="N15" s="277"/>
      <c r="O15" s="277"/>
      <c r="P15" s="277"/>
      <c r="Q15" s="277"/>
      <c r="R15" s="277" t="s">
        <v>819</v>
      </c>
      <c r="S15" s="291" t="s">
        <v>765</v>
      </c>
      <c r="T15" s="287"/>
      <c r="U15" s="287"/>
      <c r="V15" s="287"/>
      <c r="W15" s="287"/>
      <c r="X15" s="287"/>
      <c r="Y15" s="287"/>
      <c r="Z15" s="287"/>
      <c r="AA15" s="287"/>
      <c r="AB15" s="287"/>
      <c r="AC15" s="277" t="s">
        <v>7</v>
      </c>
    </row>
    <row r="16" spans="1:30" ht="39" customHeight="1">
      <c r="A16" s="282"/>
      <c r="B16" s="277"/>
      <c r="C16" s="277"/>
      <c r="D16" s="277"/>
      <c r="E16" s="277"/>
      <c r="F16" s="277"/>
      <c r="G16" s="285"/>
      <c r="H16" s="277" t="s">
        <v>9</v>
      </c>
      <c r="I16" s="277"/>
      <c r="J16" s="277"/>
      <c r="K16" s="277"/>
      <c r="L16" s="277"/>
      <c r="M16" s="277" t="s">
        <v>10</v>
      </c>
      <c r="N16" s="277"/>
      <c r="O16" s="277"/>
      <c r="P16" s="277"/>
      <c r="Q16" s="277"/>
      <c r="R16" s="277"/>
      <c r="S16" s="294" t="s">
        <v>25</v>
      </c>
      <c r="T16" s="287"/>
      <c r="U16" s="286" t="s">
        <v>15</v>
      </c>
      <c r="V16" s="286"/>
      <c r="W16" s="286" t="s">
        <v>61</v>
      </c>
      <c r="X16" s="287"/>
      <c r="Y16" s="286" t="s">
        <v>66</v>
      </c>
      <c r="Z16" s="287"/>
      <c r="AA16" s="286" t="s">
        <v>16</v>
      </c>
      <c r="AB16" s="287"/>
      <c r="AC16" s="277"/>
    </row>
    <row r="17" spans="1:29" ht="112.5" customHeight="1">
      <c r="A17" s="282"/>
      <c r="B17" s="277"/>
      <c r="C17" s="277"/>
      <c r="D17" s="277"/>
      <c r="E17" s="277"/>
      <c r="F17" s="277"/>
      <c r="G17" s="285"/>
      <c r="H17" s="288" t="s">
        <v>25</v>
      </c>
      <c r="I17" s="288" t="s">
        <v>15</v>
      </c>
      <c r="J17" s="286" t="s">
        <v>61</v>
      </c>
      <c r="K17" s="288" t="s">
        <v>66</v>
      </c>
      <c r="L17" s="288" t="s">
        <v>16</v>
      </c>
      <c r="M17" s="278" t="s">
        <v>17</v>
      </c>
      <c r="N17" s="278" t="s">
        <v>15</v>
      </c>
      <c r="O17" s="286" t="s">
        <v>61</v>
      </c>
      <c r="P17" s="278" t="s">
        <v>66</v>
      </c>
      <c r="Q17" s="278" t="s">
        <v>16</v>
      </c>
      <c r="R17" s="277"/>
      <c r="S17" s="287"/>
      <c r="T17" s="287"/>
      <c r="U17" s="286"/>
      <c r="V17" s="286"/>
      <c r="W17" s="287"/>
      <c r="X17" s="287"/>
      <c r="Y17" s="287"/>
      <c r="Z17" s="287"/>
      <c r="AA17" s="287"/>
      <c r="AB17" s="287"/>
      <c r="AC17" s="277"/>
    </row>
    <row r="18" spans="1:29" ht="64.5" customHeight="1">
      <c r="A18" s="283"/>
      <c r="B18" s="277"/>
      <c r="C18" s="277"/>
      <c r="D18" s="277"/>
      <c r="E18" s="277"/>
      <c r="F18" s="277"/>
      <c r="G18" s="285"/>
      <c r="H18" s="288"/>
      <c r="I18" s="288"/>
      <c r="J18" s="286"/>
      <c r="K18" s="288"/>
      <c r="L18" s="288"/>
      <c r="M18" s="278"/>
      <c r="N18" s="278"/>
      <c r="O18" s="286"/>
      <c r="P18" s="278"/>
      <c r="Q18" s="278"/>
      <c r="R18" s="277"/>
      <c r="S18" s="147" t="s">
        <v>820</v>
      </c>
      <c r="T18" s="147" t="s">
        <v>8</v>
      </c>
      <c r="U18" s="147" t="s">
        <v>820</v>
      </c>
      <c r="V18" s="147" t="s">
        <v>8</v>
      </c>
      <c r="W18" s="147" t="s">
        <v>820</v>
      </c>
      <c r="X18" s="147" t="s">
        <v>8</v>
      </c>
      <c r="Y18" s="147" t="s">
        <v>820</v>
      </c>
      <c r="Z18" s="147" t="s">
        <v>8</v>
      </c>
      <c r="AA18" s="147" t="s">
        <v>820</v>
      </c>
      <c r="AB18" s="147" t="s">
        <v>8</v>
      </c>
      <c r="AC18" s="277"/>
    </row>
    <row r="19" spans="1:29" ht="23.25" customHeight="1">
      <c r="A19" s="7">
        <v>1</v>
      </c>
      <c r="B19" s="7">
        <f>A19+1</f>
        <v>2</v>
      </c>
      <c r="C19" s="7">
        <f>B19+1</f>
        <v>3</v>
      </c>
      <c r="D19" s="7">
        <f>C19+1</f>
        <v>4</v>
      </c>
      <c r="E19" s="7">
        <v>5</v>
      </c>
      <c r="F19" s="7">
        <f t="shared" ref="F19:AC19" si="0">E19+1</f>
        <v>6</v>
      </c>
      <c r="G19" s="7">
        <f t="shared" si="0"/>
        <v>7</v>
      </c>
      <c r="H19" s="7">
        <f t="shared" si="0"/>
        <v>8</v>
      </c>
      <c r="I19" s="7">
        <f t="shared" si="0"/>
        <v>9</v>
      </c>
      <c r="J19" s="7">
        <f t="shared" si="0"/>
        <v>10</v>
      </c>
      <c r="K19" s="7">
        <f t="shared" si="0"/>
        <v>11</v>
      </c>
      <c r="L19" s="7">
        <f t="shared" si="0"/>
        <v>12</v>
      </c>
      <c r="M19" s="7">
        <f t="shared" si="0"/>
        <v>13</v>
      </c>
      <c r="N19" s="7">
        <f t="shared" si="0"/>
        <v>14</v>
      </c>
      <c r="O19" s="7">
        <f t="shared" si="0"/>
        <v>15</v>
      </c>
      <c r="P19" s="7">
        <f t="shared" si="0"/>
        <v>16</v>
      </c>
      <c r="Q19" s="7">
        <f t="shared" si="0"/>
        <v>17</v>
      </c>
      <c r="R19" s="7">
        <f t="shared" si="0"/>
        <v>18</v>
      </c>
      <c r="S19" s="7">
        <f t="shared" si="0"/>
        <v>19</v>
      </c>
      <c r="T19" s="7">
        <f t="shared" si="0"/>
        <v>20</v>
      </c>
      <c r="U19" s="7">
        <f t="shared" si="0"/>
        <v>21</v>
      </c>
      <c r="V19" s="7">
        <f t="shared" si="0"/>
        <v>22</v>
      </c>
      <c r="W19" s="7">
        <f t="shared" si="0"/>
        <v>23</v>
      </c>
      <c r="X19" s="7">
        <f t="shared" si="0"/>
        <v>24</v>
      </c>
      <c r="Y19" s="7">
        <f t="shared" si="0"/>
        <v>25</v>
      </c>
      <c r="Z19" s="7">
        <f t="shared" si="0"/>
        <v>26</v>
      </c>
      <c r="AA19" s="7">
        <f t="shared" si="0"/>
        <v>27</v>
      </c>
      <c r="AB19" s="7">
        <f t="shared" si="0"/>
        <v>28</v>
      </c>
      <c r="AC19" s="7">
        <f t="shared" si="0"/>
        <v>29</v>
      </c>
    </row>
    <row r="20" spans="1:29" ht="23.25" customHeight="1">
      <c r="A20" s="7"/>
      <c r="B20" s="7"/>
      <c r="C20" s="7"/>
      <c r="D20" s="7"/>
      <c r="E20" s="9"/>
      <c r="F20" s="152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</row>
    <row r="21" spans="1:29">
      <c r="A21" s="271" t="s">
        <v>82</v>
      </c>
      <c r="B21" s="272"/>
      <c r="C21" s="273"/>
      <c r="D21" s="7"/>
      <c r="E21" s="9"/>
      <c r="F21" s="152"/>
      <c r="G21" s="7"/>
      <c r="H21" s="6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</row>
    <row r="22" spans="1:29">
      <c r="A22" s="15"/>
      <c r="B22" s="15"/>
      <c r="C22" s="15"/>
      <c r="D22" s="34"/>
      <c r="E22" s="34"/>
      <c r="F22" s="34"/>
      <c r="G22" s="34"/>
      <c r="H22" s="34"/>
      <c r="I22" s="34"/>
      <c r="J22" s="15"/>
      <c r="K22" s="34"/>
      <c r="L22" s="15"/>
      <c r="M22" s="15"/>
      <c r="N22" s="15"/>
      <c r="O22" s="15"/>
      <c r="P22" s="15"/>
      <c r="Q22" s="15"/>
      <c r="R22" s="15"/>
    </row>
    <row r="23" spans="1:29" ht="49.5" customHeight="1">
      <c r="A23" s="279" t="s">
        <v>796</v>
      </c>
      <c r="B23" s="279"/>
      <c r="C23" s="279"/>
      <c r="D23" s="279"/>
      <c r="E23" s="279"/>
      <c r="F23" s="279"/>
      <c r="G23" s="279"/>
      <c r="H23" s="23"/>
      <c r="I23" s="23"/>
      <c r="J23" s="23"/>
      <c r="K23" s="23"/>
      <c r="L23" s="23"/>
      <c r="M23" s="23"/>
      <c r="N23" s="23"/>
      <c r="O23" s="23"/>
      <c r="P23" s="23"/>
      <c r="Q23" s="15"/>
      <c r="R23" s="15"/>
    </row>
    <row r="26" spans="1:29">
      <c r="J26" s="274"/>
    </row>
    <row r="27" spans="1:29">
      <c r="J27" s="275"/>
    </row>
    <row r="28" spans="1:29">
      <c r="J28" s="275"/>
    </row>
    <row r="29" spans="1:29">
      <c r="J29" s="276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  <pageSetUpPr fitToPage="1"/>
  </sheetPr>
  <dimension ref="A1:W113"/>
  <sheetViews>
    <sheetView tabSelected="1" view="pageBreakPreview" topLeftCell="A77" zoomScaleSheetLayoutView="100" workbookViewId="0">
      <selection activeCell="I17" sqref="I17"/>
    </sheetView>
  </sheetViews>
  <sheetFormatPr defaultColWidth="15.5" defaultRowHeight="11.25"/>
  <cols>
    <col min="1" max="1" width="8.625" style="216" customWidth="1"/>
    <col min="2" max="2" width="61" style="206" customWidth="1"/>
    <col min="3" max="3" width="14.25" style="206" customWidth="1"/>
    <col min="4" max="4" width="12.625" style="215" customWidth="1"/>
    <col min="5" max="5" width="11.75" style="206" customWidth="1"/>
    <col min="6" max="6" width="10.625" style="206" customWidth="1"/>
    <col min="7" max="9" width="9.5" style="206" customWidth="1"/>
    <col min="10" max="10" width="8.125" style="206" customWidth="1"/>
    <col min="11" max="13" width="9.375" style="206" customWidth="1"/>
    <col min="14" max="14" width="8.125" style="206" customWidth="1"/>
    <col min="15" max="15" width="7.75" style="206" customWidth="1"/>
    <col min="16" max="16" width="7.5" style="206" customWidth="1"/>
    <col min="17" max="17" width="11.75" style="206" customWidth="1"/>
    <col min="18" max="18" width="14.5" style="206" customWidth="1"/>
    <col min="19" max="19" width="10.25" style="206" customWidth="1"/>
    <col min="20" max="20" width="19.25" style="206" customWidth="1"/>
    <col min="21" max="16384" width="15.5" style="206"/>
  </cols>
  <sheetData>
    <row r="1" spans="1:23">
      <c r="T1" s="207" t="s">
        <v>764</v>
      </c>
      <c r="V1" s="208"/>
    </row>
    <row r="2" spans="1:23">
      <c r="T2" s="208" t="s">
        <v>0</v>
      </c>
      <c r="V2" s="208"/>
    </row>
    <row r="3" spans="1:23">
      <c r="T3" s="208" t="s">
        <v>801</v>
      </c>
      <c r="V3" s="208"/>
    </row>
    <row r="4" spans="1:23">
      <c r="A4" s="389" t="s">
        <v>793</v>
      </c>
      <c r="B4" s="389"/>
      <c r="C4" s="389"/>
      <c r="D4" s="389"/>
      <c r="E4" s="389"/>
      <c r="F4" s="389"/>
      <c r="G4" s="389"/>
      <c r="H4" s="389"/>
      <c r="I4" s="389"/>
      <c r="J4" s="389"/>
      <c r="K4" s="389"/>
      <c r="L4" s="389"/>
      <c r="M4" s="389"/>
      <c r="N4" s="389"/>
      <c r="O4" s="389"/>
      <c r="P4" s="389"/>
      <c r="Q4" s="389"/>
      <c r="R4" s="389"/>
      <c r="S4" s="389"/>
      <c r="T4" s="389"/>
    </row>
    <row r="5" spans="1:23">
      <c r="A5" s="390" t="s">
        <v>1071</v>
      </c>
      <c r="B5" s="390"/>
      <c r="C5" s="390"/>
      <c r="D5" s="390"/>
      <c r="E5" s="390"/>
      <c r="F5" s="390"/>
      <c r="G5" s="390"/>
      <c r="H5" s="390"/>
      <c r="I5" s="390"/>
      <c r="J5" s="390"/>
      <c r="K5" s="390"/>
      <c r="L5" s="390"/>
      <c r="M5" s="390"/>
      <c r="N5" s="390"/>
      <c r="O5" s="390"/>
      <c r="P5" s="390"/>
      <c r="Q5" s="390"/>
      <c r="R5" s="390"/>
      <c r="S5" s="390"/>
      <c r="T5" s="390"/>
      <c r="U5" s="209"/>
      <c r="V5" s="209"/>
      <c r="W5" s="209"/>
    </row>
    <row r="6" spans="1:23">
      <c r="A6" s="217"/>
      <c r="B6" s="215"/>
      <c r="C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51"/>
      <c r="P6" s="215"/>
      <c r="Q6" s="215"/>
      <c r="R6" s="215"/>
      <c r="S6" s="215"/>
      <c r="T6" s="215"/>
      <c r="U6" s="215"/>
      <c r="V6" s="215"/>
    </row>
    <row r="7" spans="1:23">
      <c r="A7" s="390" t="s">
        <v>866</v>
      </c>
      <c r="B7" s="390"/>
      <c r="C7" s="390"/>
      <c r="D7" s="390"/>
      <c r="E7" s="390"/>
      <c r="F7" s="390"/>
      <c r="G7" s="390"/>
      <c r="H7" s="390"/>
      <c r="I7" s="390"/>
      <c r="J7" s="390"/>
      <c r="K7" s="390"/>
      <c r="L7" s="390"/>
      <c r="M7" s="390"/>
      <c r="N7" s="390"/>
      <c r="O7" s="390"/>
      <c r="P7" s="390"/>
      <c r="Q7" s="390"/>
      <c r="R7" s="390"/>
      <c r="S7" s="390"/>
      <c r="T7" s="390"/>
      <c r="U7" s="209"/>
      <c r="V7" s="209"/>
    </row>
    <row r="8" spans="1:23">
      <c r="A8" s="385" t="s">
        <v>69</v>
      </c>
      <c r="B8" s="385"/>
      <c r="C8" s="385"/>
      <c r="D8" s="385"/>
      <c r="E8" s="385"/>
      <c r="F8" s="385"/>
      <c r="G8" s="385"/>
      <c r="H8" s="385"/>
      <c r="I8" s="385"/>
      <c r="J8" s="385"/>
      <c r="K8" s="385"/>
      <c r="L8" s="385"/>
      <c r="M8" s="385"/>
      <c r="N8" s="385"/>
      <c r="O8" s="385"/>
      <c r="P8" s="385"/>
      <c r="Q8" s="385"/>
      <c r="R8" s="385"/>
      <c r="S8" s="385"/>
      <c r="T8" s="385"/>
      <c r="U8" s="210"/>
      <c r="V8" s="210"/>
    </row>
    <row r="9" spans="1:23">
      <c r="A9" s="249"/>
      <c r="B9" s="249"/>
      <c r="C9" s="249"/>
      <c r="D9" s="249"/>
      <c r="E9" s="249"/>
      <c r="F9" s="249"/>
      <c r="G9" s="249"/>
      <c r="H9" s="249"/>
      <c r="I9" s="249"/>
      <c r="J9" s="249"/>
      <c r="K9" s="249"/>
      <c r="L9" s="249"/>
      <c r="M9" s="249"/>
      <c r="N9" s="249"/>
      <c r="O9" s="249"/>
      <c r="P9" s="249"/>
      <c r="Q9" s="249"/>
      <c r="R9" s="249"/>
      <c r="S9" s="249"/>
      <c r="T9" s="249"/>
      <c r="U9" s="249"/>
      <c r="V9" s="249"/>
    </row>
    <row r="10" spans="1:23">
      <c r="A10" s="391" t="s">
        <v>974</v>
      </c>
      <c r="B10" s="391"/>
      <c r="C10" s="391"/>
      <c r="D10" s="391"/>
      <c r="E10" s="391"/>
      <c r="F10" s="391"/>
      <c r="G10" s="391"/>
      <c r="H10" s="391"/>
      <c r="I10" s="391"/>
      <c r="J10" s="391"/>
      <c r="K10" s="391"/>
      <c r="L10" s="391"/>
      <c r="M10" s="391"/>
      <c r="N10" s="391"/>
      <c r="O10" s="391"/>
      <c r="P10" s="391"/>
      <c r="Q10" s="391"/>
      <c r="R10" s="391"/>
      <c r="S10" s="391"/>
      <c r="T10" s="391"/>
      <c r="U10" s="211"/>
      <c r="V10" s="211"/>
    </row>
    <row r="11" spans="1:23">
      <c r="V11" s="208"/>
    </row>
    <row r="12" spans="1:23">
      <c r="A12" s="385" t="s">
        <v>1072</v>
      </c>
      <c r="B12" s="385"/>
      <c r="C12" s="385"/>
      <c r="D12" s="385"/>
      <c r="E12" s="385"/>
      <c r="F12" s="385"/>
      <c r="G12" s="385"/>
      <c r="H12" s="385"/>
      <c r="I12" s="385"/>
      <c r="J12" s="385"/>
      <c r="K12" s="385"/>
      <c r="L12" s="385"/>
      <c r="M12" s="385"/>
      <c r="N12" s="385"/>
      <c r="O12" s="385"/>
      <c r="P12" s="385"/>
      <c r="Q12" s="385"/>
      <c r="R12" s="385"/>
      <c r="S12" s="385"/>
      <c r="T12" s="385"/>
      <c r="U12" s="212"/>
      <c r="V12" s="212"/>
    </row>
    <row r="13" spans="1:23">
      <c r="A13" s="385" t="s">
        <v>860</v>
      </c>
      <c r="B13" s="385"/>
      <c r="C13" s="385"/>
      <c r="D13" s="385"/>
      <c r="E13" s="385"/>
      <c r="F13" s="385"/>
      <c r="G13" s="385"/>
      <c r="H13" s="385"/>
      <c r="I13" s="385"/>
      <c r="J13" s="385"/>
      <c r="K13" s="385"/>
      <c r="L13" s="385"/>
      <c r="M13" s="385"/>
      <c r="N13" s="385"/>
      <c r="O13" s="385"/>
      <c r="P13" s="385"/>
      <c r="Q13" s="385"/>
      <c r="R13" s="385"/>
      <c r="S13" s="385"/>
      <c r="T13" s="385"/>
      <c r="U13" s="210"/>
      <c r="V13" s="210"/>
    </row>
    <row r="14" spans="1:23">
      <c r="A14" s="392"/>
      <c r="B14" s="392"/>
      <c r="C14" s="392"/>
      <c r="D14" s="392"/>
      <c r="E14" s="392"/>
      <c r="F14" s="392"/>
      <c r="G14" s="392"/>
      <c r="H14" s="392"/>
      <c r="I14" s="392"/>
      <c r="J14" s="392"/>
      <c r="K14" s="392"/>
      <c r="L14" s="392"/>
      <c r="M14" s="392"/>
      <c r="N14" s="392"/>
      <c r="O14" s="392"/>
      <c r="P14" s="392"/>
      <c r="Q14" s="392"/>
      <c r="R14" s="392"/>
      <c r="S14" s="392"/>
      <c r="T14" s="392"/>
    </row>
    <row r="15" spans="1:23" ht="26.25" customHeight="1">
      <c r="A15" s="381" t="s">
        <v>65</v>
      </c>
      <c r="B15" s="381" t="s">
        <v>19</v>
      </c>
      <c r="C15" s="381" t="s">
        <v>5</v>
      </c>
      <c r="D15" s="386" t="s">
        <v>831</v>
      </c>
      <c r="E15" s="386" t="s">
        <v>868</v>
      </c>
      <c r="F15" s="386" t="s">
        <v>869</v>
      </c>
      <c r="G15" s="382" t="s">
        <v>870</v>
      </c>
      <c r="H15" s="384"/>
      <c r="I15" s="384"/>
      <c r="J15" s="384"/>
      <c r="K15" s="384"/>
      <c r="L15" s="384"/>
      <c r="M15" s="384"/>
      <c r="N15" s="384"/>
      <c r="O15" s="384"/>
      <c r="P15" s="383"/>
      <c r="Q15" s="386" t="s">
        <v>832</v>
      </c>
      <c r="R15" s="381" t="s">
        <v>760</v>
      </c>
      <c r="S15" s="381"/>
      <c r="T15" s="381" t="s">
        <v>7</v>
      </c>
    </row>
    <row r="16" spans="1:23" ht="19.5" customHeight="1">
      <c r="A16" s="381"/>
      <c r="B16" s="381"/>
      <c r="C16" s="381"/>
      <c r="D16" s="387"/>
      <c r="E16" s="387"/>
      <c r="F16" s="387"/>
      <c r="G16" s="382" t="s">
        <v>53</v>
      </c>
      <c r="H16" s="383"/>
      <c r="I16" s="382" t="s">
        <v>74</v>
      </c>
      <c r="J16" s="383"/>
      <c r="K16" s="382" t="s">
        <v>75</v>
      </c>
      <c r="L16" s="383"/>
      <c r="M16" s="382" t="s">
        <v>76</v>
      </c>
      <c r="N16" s="383"/>
      <c r="O16" s="382" t="s">
        <v>77</v>
      </c>
      <c r="P16" s="383"/>
      <c r="Q16" s="387"/>
      <c r="R16" s="381" t="s">
        <v>833</v>
      </c>
      <c r="S16" s="381" t="s">
        <v>8</v>
      </c>
      <c r="T16" s="381"/>
    </row>
    <row r="17" spans="1:21" ht="101.25" customHeight="1">
      <c r="A17" s="381"/>
      <c r="B17" s="381"/>
      <c r="C17" s="381"/>
      <c r="D17" s="388"/>
      <c r="E17" s="388"/>
      <c r="F17" s="388"/>
      <c r="G17" s="248" t="s">
        <v>9</v>
      </c>
      <c r="H17" s="248" t="s">
        <v>10</v>
      </c>
      <c r="I17" s="248" t="s">
        <v>9</v>
      </c>
      <c r="J17" s="248" t="s">
        <v>10</v>
      </c>
      <c r="K17" s="248" t="s">
        <v>9</v>
      </c>
      <c r="L17" s="248" t="s">
        <v>10</v>
      </c>
      <c r="M17" s="248" t="s">
        <v>9</v>
      </c>
      <c r="N17" s="248" t="s">
        <v>10</v>
      </c>
      <c r="O17" s="248" t="s">
        <v>9</v>
      </c>
      <c r="P17" s="248" t="s">
        <v>10</v>
      </c>
      <c r="Q17" s="388"/>
      <c r="R17" s="381"/>
      <c r="S17" s="381"/>
      <c r="T17" s="381"/>
    </row>
    <row r="18" spans="1:21">
      <c r="A18" s="248">
        <v>1</v>
      </c>
      <c r="B18" s="248">
        <f t="shared" ref="B18:T18" si="0">A18+1</f>
        <v>2</v>
      </c>
      <c r="C18" s="248">
        <f t="shared" si="0"/>
        <v>3</v>
      </c>
      <c r="D18" s="248">
        <f t="shared" si="0"/>
        <v>4</v>
      </c>
      <c r="E18" s="248">
        <f t="shared" si="0"/>
        <v>5</v>
      </c>
      <c r="F18" s="248">
        <f t="shared" si="0"/>
        <v>6</v>
      </c>
      <c r="G18" s="248">
        <f t="shared" si="0"/>
        <v>7</v>
      </c>
      <c r="H18" s="248">
        <f t="shared" si="0"/>
        <v>8</v>
      </c>
      <c r="I18" s="248">
        <f t="shared" si="0"/>
        <v>9</v>
      </c>
      <c r="J18" s="248">
        <f t="shared" si="0"/>
        <v>10</v>
      </c>
      <c r="K18" s="248">
        <f t="shared" si="0"/>
        <v>11</v>
      </c>
      <c r="L18" s="248">
        <f t="shared" si="0"/>
        <v>12</v>
      </c>
      <c r="M18" s="248">
        <f t="shared" si="0"/>
        <v>13</v>
      </c>
      <c r="N18" s="248">
        <f t="shared" si="0"/>
        <v>14</v>
      </c>
      <c r="O18" s="248">
        <f t="shared" si="0"/>
        <v>15</v>
      </c>
      <c r="P18" s="248">
        <f t="shared" si="0"/>
        <v>16</v>
      </c>
      <c r="Q18" s="248">
        <f t="shared" si="0"/>
        <v>17</v>
      </c>
      <c r="R18" s="248">
        <f t="shared" si="0"/>
        <v>18</v>
      </c>
      <c r="S18" s="248">
        <f t="shared" si="0"/>
        <v>19</v>
      </c>
      <c r="T18" s="248">
        <f t="shared" si="0"/>
        <v>20</v>
      </c>
    </row>
    <row r="19" spans="1:21" ht="41.25" customHeight="1">
      <c r="A19" s="224" t="s">
        <v>836</v>
      </c>
      <c r="B19" s="225" t="s">
        <v>82</v>
      </c>
      <c r="C19" s="250">
        <f>G19-E19</f>
        <v>0</v>
      </c>
      <c r="D19" s="223">
        <f t="shared" ref="D19:I19" si="1">D21+D22+D23</f>
        <v>210.68288023599993</v>
      </c>
      <c r="E19" s="223">
        <f t="shared" si="1"/>
        <v>211.96252663599998</v>
      </c>
      <c r="F19" s="223">
        <f t="shared" si="1"/>
        <v>211.96252663599998</v>
      </c>
      <c r="G19" s="223">
        <f>G21+G22+G23</f>
        <v>211.96252663599998</v>
      </c>
      <c r="H19" s="223">
        <f t="shared" si="1"/>
        <v>117.25319195000003</v>
      </c>
      <c r="I19" s="223">
        <f t="shared" si="1"/>
        <v>4.5885957360000003</v>
      </c>
      <c r="J19" s="223">
        <f t="shared" ref="J19:O19" si="2">J21+J22+J23</f>
        <v>4.8521629079999995</v>
      </c>
      <c r="K19" s="223">
        <f t="shared" si="2"/>
        <v>2.5897451999999999</v>
      </c>
      <c r="L19" s="223">
        <f>L21+L22+L23</f>
        <v>3.5199466400000001</v>
      </c>
      <c r="M19" s="223">
        <f>M21+M22+M23</f>
        <v>30.404894400000003</v>
      </c>
      <c r="N19" s="223">
        <f t="shared" si="2"/>
        <v>20.507558915999994</v>
      </c>
      <c r="O19" s="223">
        <f t="shared" si="2"/>
        <v>174.37929129999998</v>
      </c>
      <c r="P19" s="223">
        <f>P21+P22+P23</f>
        <v>88.373523486000025</v>
      </c>
      <c r="Q19" s="226">
        <f t="shared" ref="Q19:Q94" si="3">O19-P19</f>
        <v>86.005767813999952</v>
      </c>
      <c r="R19" s="227">
        <f>G19-H19</f>
        <v>94.709334685999949</v>
      </c>
      <c r="S19" s="228">
        <f>R19*100/G19</f>
        <v>44.682112536166755</v>
      </c>
      <c r="T19" s="227"/>
      <c r="U19" s="247"/>
    </row>
    <row r="20" spans="1:21">
      <c r="A20" s="224" t="s">
        <v>838</v>
      </c>
      <c r="B20" s="225" t="s">
        <v>839</v>
      </c>
      <c r="C20" s="224"/>
      <c r="D20" s="223">
        <f>D25</f>
        <v>0</v>
      </c>
      <c r="E20" s="223">
        <f>E25</f>
        <v>0</v>
      </c>
      <c r="F20" s="223">
        <f>F25</f>
        <v>0</v>
      </c>
      <c r="G20" s="219">
        <f>G25</f>
        <v>0</v>
      </c>
      <c r="H20" s="219">
        <f t="shared" ref="H20:N20" si="4">H25</f>
        <v>0</v>
      </c>
      <c r="I20" s="219">
        <f t="shared" si="4"/>
        <v>0</v>
      </c>
      <c r="J20" s="219">
        <f t="shared" si="4"/>
        <v>0</v>
      </c>
      <c r="K20" s="219">
        <f t="shared" si="4"/>
        <v>0</v>
      </c>
      <c r="L20" s="219">
        <f t="shared" si="4"/>
        <v>0</v>
      </c>
      <c r="M20" s="219">
        <f t="shared" si="4"/>
        <v>0</v>
      </c>
      <c r="N20" s="219">
        <f t="shared" si="4"/>
        <v>0</v>
      </c>
      <c r="O20" s="219">
        <f>O25</f>
        <v>0</v>
      </c>
      <c r="P20" s="219">
        <f t="shared" ref="P20" si="5">P25</f>
        <v>0</v>
      </c>
      <c r="Q20" s="219">
        <f t="shared" si="3"/>
        <v>0</v>
      </c>
      <c r="R20" s="219">
        <f t="shared" ref="R20:R102" si="6">G20-H20</f>
        <v>0</v>
      </c>
      <c r="S20" s="228" t="e">
        <f t="shared" ref="S20:S103" si="7">R20*100/G20</f>
        <v>#DIV/0!</v>
      </c>
      <c r="T20" s="248"/>
    </row>
    <row r="21" spans="1:21">
      <c r="A21" s="224" t="s">
        <v>840</v>
      </c>
      <c r="B21" s="225" t="s">
        <v>841</v>
      </c>
      <c r="C21" s="224" t="s">
        <v>837</v>
      </c>
      <c r="D21" s="219">
        <f t="shared" ref="D21:I21" si="8">D33</f>
        <v>148.12748703599996</v>
      </c>
      <c r="E21" s="219">
        <f t="shared" si="8"/>
        <v>149.40713343599998</v>
      </c>
      <c r="F21" s="219">
        <f t="shared" si="8"/>
        <v>149.40713343599998</v>
      </c>
      <c r="G21" s="219">
        <f t="shared" si="8"/>
        <v>149.40713343599998</v>
      </c>
      <c r="H21" s="219">
        <f t="shared" si="8"/>
        <v>52.951163124000004</v>
      </c>
      <c r="I21" s="219">
        <f t="shared" si="8"/>
        <v>4.5885957360000003</v>
      </c>
      <c r="J21" s="219">
        <f t="shared" ref="J21:O21" si="9">J33</f>
        <v>4.8521629079999995</v>
      </c>
      <c r="K21" s="219">
        <f>K33</f>
        <v>2.5897451999999999</v>
      </c>
      <c r="L21" s="219">
        <f>L33</f>
        <v>3.4999466400000001</v>
      </c>
      <c r="M21" s="219">
        <f>M33</f>
        <v>26.851581600000003</v>
      </c>
      <c r="N21" s="219">
        <f t="shared" si="9"/>
        <v>19.689568727999994</v>
      </c>
      <c r="O21" s="219">
        <f t="shared" si="9"/>
        <v>115.37721089999999</v>
      </c>
      <c r="P21" s="219">
        <f>P33</f>
        <v>24.909484847999998</v>
      </c>
      <c r="Q21" s="219">
        <f t="shared" si="3"/>
        <v>90.467726051999989</v>
      </c>
      <c r="R21" s="219">
        <f t="shared" si="6"/>
        <v>96.455970311999977</v>
      </c>
      <c r="S21" s="228">
        <f t="shared" si="7"/>
        <v>64.559146604146477</v>
      </c>
      <c r="T21" s="248"/>
    </row>
    <row r="22" spans="1:21">
      <c r="A22" s="224" t="s">
        <v>842</v>
      </c>
      <c r="B22" s="225" t="s">
        <v>843</v>
      </c>
      <c r="C22" s="224" t="s">
        <v>837</v>
      </c>
      <c r="D22" s="219">
        <f t="shared" ref="D22:E22" si="10">D97</f>
        <v>57.981733199999994</v>
      </c>
      <c r="E22" s="219">
        <f t="shared" si="10"/>
        <v>57.981733199999994</v>
      </c>
      <c r="F22" s="219">
        <f t="shared" ref="F22" si="11">F97</f>
        <v>57.981733199999994</v>
      </c>
      <c r="G22" s="219">
        <f>G97</f>
        <v>57.981733199999994</v>
      </c>
      <c r="H22" s="219">
        <f>H97</f>
        <v>60.158048826000027</v>
      </c>
      <c r="I22" s="219">
        <f t="shared" ref="I22:O22" si="12">I97</f>
        <v>0</v>
      </c>
      <c r="J22" s="219">
        <f t="shared" si="12"/>
        <v>0</v>
      </c>
      <c r="K22" s="219">
        <f t="shared" si="12"/>
        <v>0</v>
      </c>
      <c r="L22" s="219">
        <f t="shared" si="12"/>
        <v>0</v>
      </c>
      <c r="M22" s="219">
        <f>M97</f>
        <v>3.5533128000000005</v>
      </c>
      <c r="N22" s="219">
        <f t="shared" si="12"/>
        <v>0.81799018800000001</v>
      </c>
      <c r="O22" s="219">
        <f t="shared" si="12"/>
        <v>54.428420399999993</v>
      </c>
      <c r="P22" s="219">
        <f>P97</f>
        <v>59.340058638000023</v>
      </c>
      <c r="Q22" s="219">
        <f t="shared" si="3"/>
        <v>-4.9116382380000303</v>
      </c>
      <c r="R22" s="219">
        <f t="shared" si="6"/>
        <v>-2.1763156260000329</v>
      </c>
      <c r="S22" s="228">
        <f t="shared" si="7"/>
        <v>-3.7534504504946966</v>
      </c>
      <c r="T22" s="248"/>
    </row>
    <row r="23" spans="1:21">
      <c r="A23" s="224" t="s">
        <v>844</v>
      </c>
      <c r="B23" s="225" t="s">
        <v>845</v>
      </c>
      <c r="C23" s="224" t="s">
        <v>837</v>
      </c>
      <c r="D23" s="219">
        <f t="shared" ref="D23:E23" si="13">D109</f>
        <v>4.5736599999999994</v>
      </c>
      <c r="E23" s="219">
        <f t="shared" si="13"/>
        <v>4.5736599999999994</v>
      </c>
      <c r="F23" s="219">
        <f t="shared" ref="F23" si="14">F109</f>
        <v>4.5736599999999994</v>
      </c>
      <c r="G23" s="219">
        <f>G109</f>
        <v>4.5736599999999994</v>
      </c>
      <c r="H23" s="219">
        <f>H109</f>
        <v>4.14398</v>
      </c>
      <c r="I23" s="219">
        <f t="shared" ref="I23:P23" si="15">I109</f>
        <v>0</v>
      </c>
      <c r="J23" s="219">
        <f t="shared" si="15"/>
        <v>0</v>
      </c>
      <c r="K23" s="219">
        <f t="shared" si="15"/>
        <v>0</v>
      </c>
      <c r="L23" s="219">
        <f>L109</f>
        <v>0.02</v>
      </c>
      <c r="M23" s="219">
        <f t="shared" si="15"/>
        <v>0</v>
      </c>
      <c r="N23" s="219">
        <f t="shared" si="15"/>
        <v>0</v>
      </c>
      <c r="O23" s="219">
        <f>O109</f>
        <v>4.5736599999999994</v>
      </c>
      <c r="P23" s="219">
        <f t="shared" si="15"/>
        <v>4.1239799999999995</v>
      </c>
      <c r="Q23" s="219">
        <f t="shared" si="3"/>
        <v>0.44967999999999986</v>
      </c>
      <c r="R23" s="219">
        <f t="shared" si="6"/>
        <v>0.4296799999999994</v>
      </c>
      <c r="S23" s="228">
        <f t="shared" si="7"/>
        <v>9.3946642295229523</v>
      </c>
      <c r="T23" s="248"/>
    </row>
    <row r="24" spans="1:21">
      <c r="A24" s="224">
        <v>1</v>
      </c>
      <c r="B24" s="225" t="s">
        <v>865</v>
      </c>
      <c r="C24" s="224"/>
      <c r="D24" s="223"/>
      <c r="E24" s="223"/>
      <c r="F24" s="223"/>
      <c r="G24" s="219"/>
      <c r="H24" s="219"/>
      <c r="I24" s="219"/>
      <c r="J24" s="219"/>
      <c r="K24" s="219"/>
      <c r="L24" s="219"/>
      <c r="M24" s="219"/>
      <c r="N24" s="219"/>
      <c r="O24" s="219"/>
      <c r="P24" s="219"/>
      <c r="Q24" s="219">
        <f t="shared" si="3"/>
        <v>0</v>
      </c>
      <c r="R24" s="219">
        <f t="shared" si="6"/>
        <v>0</v>
      </c>
      <c r="S24" s="228" t="e">
        <f t="shared" si="7"/>
        <v>#DIV/0!</v>
      </c>
      <c r="T24" s="248"/>
    </row>
    <row r="25" spans="1:21" ht="21.75" customHeight="1">
      <c r="A25" s="224" t="s">
        <v>88</v>
      </c>
      <c r="B25" s="225" t="s">
        <v>846</v>
      </c>
      <c r="C25" s="224" t="s">
        <v>837</v>
      </c>
      <c r="D25" s="219">
        <f>D26</f>
        <v>0</v>
      </c>
      <c r="E25" s="219">
        <f>E26</f>
        <v>0</v>
      </c>
      <c r="F25" s="219">
        <f>F26</f>
        <v>0</v>
      </c>
      <c r="G25" s="219">
        <f>G26</f>
        <v>0</v>
      </c>
      <c r="H25" s="219">
        <f t="shared" ref="H25:N25" si="16">H26</f>
        <v>0</v>
      </c>
      <c r="I25" s="219">
        <f t="shared" si="16"/>
        <v>0</v>
      </c>
      <c r="J25" s="219">
        <f t="shared" si="16"/>
        <v>0</v>
      </c>
      <c r="K25" s="219">
        <f t="shared" si="16"/>
        <v>0</v>
      </c>
      <c r="L25" s="219">
        <f t="shared" si="16"/>
        <v>0</v>
      </c>
      <c r="M25" s="219">
        <f t="shared" si="16"/>
        <v>0</v>
      </c>
      <c r="N25" s="219">
        <f t="shared" si="16"/>
        <v>0</v>
      </c>
      <c r="O25" s="219">
        <f>O26</f>
        <v>0</v>
      </c>
      <c r="P25" s="219">
        <f t="shared" ref="P25" si="17">P26</f>
        <v>0</v>
      </c>
      <c r="Q25" s="219">
        <f t="shared" si="3"/>
        <v>0</v>
      </c>
      <c r="R25" s="219">
        <f t="shared" si="6"/>
        <v>0</v>
      </c>
      <c r="S25" s="228" t="e">
        <f t="shared" si="7"/>
        <v>#DIV/0!</v>
      </c>
      <c r="T25" s="248"/>
    </row>
    <row r="26" spans="1:21" ht="25.5" customHeight="1">
      <c r="A26" s="224" t="s">
        <v>90</v>
      </c>
      <c r="B26" s="225" t="s">
        <v>847</v>
      </c>
      <c r="C26" s="224" t="s">
        <v>837</v>
      </c>
      <c r="D26" s="219">
        <f>D27+D29+D31</f>
        <v>0</v>
      </c>
      <c r="E26" s="219">
        <f>E27+E29+E31</f>
        <v>0</v>
      </c>
      <c r="F26" s="219">
        <f>F27+F29+F31</f>
        <v>0</v>
      </c>
      <c r="G26" s="219">
        <f>G27+G29+G31</f>
        <v>0</v>
      </c>
      <c r="H26" s="219">
        <f t="shared" ref="H26:N26" si="18">H27+H29+H31</f>
        <v>0</v>
      </c>
      <c r="I26" s="219">
        <f t="shared" si="18"/>
        <v>0</v>
      </c>
      <c r="J26" s="219">
        <f t="shared" si="18"/>
        <v>0</v>
      </c>
      <c r="K26" s="219">
        <f t="shared" si="18"/>
        <v>0</v>
      </c>
      <c r="L26" s="219">
        <f t="shared" si="18"/>
        <v>0</v>
      </c>
      <c r="M26" s="219">
        <f t="shared" si="18"/>
        <v>0</v>
      </c>
      <c r="N26" s="219">
        <f t="shared" si="18"/>
        <v>0</v>
      </c>
      <c r="O26" s="219">
        <f>O27+O29+O31</f>
        <v>0</v>
      </c>
      <c r="P26" s="219">
        <f t="shared" ref="P26" si="19">P27+P29+P31</f>
        <v>0</v>
      </c>
      <c r="Q26" s="219">
        <f t="shared" si="3"/>
        <v>0</v>
      </c>
      <c r="R26" s="219">
        <f t="shared" si="6"/>
        <v>0</v>
      </c>
      <c r="S26" s="228" t="e">
        <f t="shared" si="7"/>
        <v>#DIV/0!</v>
      </c>
      <c r="T26" s="248"/>
    </row>
    <row r="27" spans="1:21" ht="33.75" customHeight="1">
      <c r="A27" s="224" t="s">
        <v>91</v>
      </c>
      <c r="B27" s="225" t="s">
        <v>848</v>
      </c>
      <c r="C27" s="224" t="s">
        <v>861</v>
      </c>
      <c r="D27" s="219">
        <v>0</v>
      </c>
      <c r="E27" s="219">
        <v>0</v>
      </c>
      <c r="F27" s="219">
        <v>0</v>
      </c>
      <c r="G27" s="219">
        <v>0</v>
      </c>
      <c r="H27" s="219">
        <v>0</v>
      </c>
      <c r="I27" s="219">
        <v>0</v>
      </c>
      <c r="J27" s="219">
        <v>0</v>
      </c>
      <c r="K27" s="219">
        <v>0</v>
      </c>
      <c r="L27" s="219">
        <v>0</v>
      </c>
      <c r="M27" s="219">
        <v>0</v>
      </c>
      <c r="N27" s="219">
        <v>0</v>
      </c>
      <c r="O27" s="219">
        <v>0</v>
      </c>
      <c r="P27" s="219">
        <v>0</v>
      </c>
      <c r="Q27" s="219">
        <f t="shared" si="3"/>
        <v>0</v>
      </c>
      <c r="R27" s="219">
        <f t="shared" si="6"/>
        <v>0</v>
      </c>
      <c r="S27" s="228" t="e">
        <f t="shared" si="7"/>
        <v>#DIV/0!</v>
      </c>
      <c r="T27" s="248"/>
    </row>
    <row r="28" spans="1:21">
      <c r="A28" s="224" t="s">
        <v>779</v>
      </c>
      <c r="B28" s="225" t="s">
        <v>779</v>
      </c>
      <c r="C28" s="224"/>
      <c r="D28" s="219">
        <v>0</v>
      </c>
      <c r="E28" s="219">
        <v>0</v>
      </c>
      <c r="F28" s="219">
        <v>0</v>
      </c>
      <c r="G28" s="219">
        <v>0</v>
      </c>
      <c r="H28" s="219">
        <v>0</v>
      </c>
      <c r="I28" s="219">
        <v>0</v>
      </c>
      <c r="J28" s="219">
        <v>0</v>
      </c>
      <c r="K28" s="219">
        <v>0</v>
      </c>
      <c r="L28" s="219">
        <v>0</v>
      </c>
      <c r="M28" s="219">
        <v>0</v>
      </c>
      <c r="N28" s="219">
        <v>0</v>
      </c>
      <c r="O28" s="219"/>
      <c r="P28" s="219">
        <v>0</v>
      </c>
      <c r="Q28" s="219">
        <f t="shared" si="3"/>
        <v>0</v>
      </c>
      <c r="R28" s="219">
        <f t="shared" si="6"/>
        <v>0</v>
      </c>
      <c r="S28" s="228" t="e">
        <f t="shared" si="7"/>
        <v>#DIV/0!</v>
      </c>
      <c r="T28" s="248"/>
    </row>
    <row r="29" spans="1:21" ht="36.75" customHeight="1">
      <c r="A29" s="224" t="s">
        <v>93</v>
      </c>
      <c r="B29" s="225" t="s">
        <v>849</v>
      </c>
      <c r="C29" s="224" t="s">
        <v>862</v>
      </c>
      <c r="D29" s="219">
        <v>0</v>
      </c>
      <c r="E29" s="219">
        <v>0</v>
      </c>
      <c r="F29" s="219">
        <v>0</v>
      </c>
      <c r="G29" s="219">
        <v>0</v>
      </c>
      <c r="H29" s="219">
        <v>0</v>
      </c>
      <c r="I29" s="219">
        <v>0</v>
      </c>
      <c r="J29" s="219">
        <v>0</v>
      </c>
      <c r="K29" s="219">
        <v>0</v>
      </c>
      <c r="L29" s="219">
        <v>0</v>
      </c>
      <c r="M29" s="219">
        <v>0</v>
      </c>
      <c r="N29" s="219">
        <v>0</v>
      </c>
      <c r="O29" s="219">
        <v>0</v>
      </c>
      <c r="P29" s="219">
        <v>0</v>
      </c>
      <c r="Q29" s="219">
        <f t="shared" si="3"/>
        <v>0</v>
      </c>
      <c r="R29" s="219">
        <f t="shared" si="6"/>
        <v>0</v>
      </c>
      <c r="S29" s="228" t="e">
        <f t="shared" si="7"/>
        <v>#DIV/0!</v>
      </c>
      <c r="T29" s="248"/>
    </row>
    <row r="30" spans="1:21">
      <c r="A30" s="224" t="s">
        <v>779</v>
      </c>
      <c r="B30" s="225" t="s">
        <v>779</v>
      </c>
      <c r="C30" s="224"/>
      <c r="D30" s="219">
        <v>0</v>
      </c>
      <c r="E30" s="219">
        <v>0</v>
      </c>
      <c r="F30" s="219">
        <v>0</v>
      </c>
      <c r="G30" s="219">
        <v>0</v>
      </c>
      <c r="H30" s="219">
        <v>0</v>
      </c>
      <c r="I30" s="219">
        <v>0</v>
      </c>
      <c r="J30" s="219">
        <v>0</v>
      </c>
      <c r="K30" s="219">
        <v>0</v>
      </c>
      <c r="L30" s="219">
        <v>0</v>
      </c>
      <c r="M30" s="219">
        <v>0</v>
      </c>
      <c r="N30" s="219">
        <v>0</v>
      </c>
      <c r="O30" s="219"/>
      <c r="P30" s="219">
        <v>0</v>
      </c>
      <c r="Q30" s="219">
        <f t="shared" si="3"/>
        <v>0</v>
      </c>
      <c r="R30" s="219">
        <f t="shared" si="6"/>
        <v>0</v>
      </c>
      <c r="S30" s="228" t="e">
        <f t="shared" si="7"/>
        <v>#DIV/0!</v>
      </c>
      <c r="T30" s="248"/>
    </row>
    <row r="31" spans="1:21" ht="36.75" customHeight="1">
      <c r="A31" s="224" t="s">
        <v>95</v>
      </c>
      <c r="B31" s="225" t="s">
        <v>850</v>
      </c>
      <c r="C31" s="224" t="s">
        <v>863</v>
      </c>
      <c r="D31" s="219">
        <v>0</v>
      </c>
      <c r="E31" s="219">
        <v>0</v>
      </c>
      <c r="F31" s="219">
        <v>0</v>
      </c>
      <c r="G31" s="219">
        <v>0</v>
      </c>
      <c r="H31" s="219">
        <v>0</v>
      </c>
      <c r="I31" s="219">
        <v>0</v>
      </c>
      <c r="J31" s="219">
        <f>J32</f>
        <v>0</v>
      </c>
      <c r="K31" s="219">
        <v>0</v>
      </c>
      <c r="L31" s="219">
        <v>0</v>
      </c>
      <c r="M31" s="219">
        <v>0</v>
      </c>
      <c r="N31" s="219">
        <v>0</v>
      </c>
      <c r="O31" s="219">
        <v>0</v>
      </c>
      <c r="P31" s="219">
        <v>0</v>
      </c>
      <c r="Q31" s="219">
        <f t="shared" si="3"/>
        <v>0</v>
      </c>
      <c r="R31" s="219">
        <f t="shared" si="6"/>
        <v>0</v>
      </c>
      <c r="S31" s="228" t="e">
        <f>R31*100/G31</f>
        <v>#DIV/0!</v>
      </c>
      <c r="T31" s="248"/>
    </row>
    <row r="32" spans="1:21">
      <c r="A32" s="224"/>
      <c r="B32" s="225"/>
      <c r="C32" s="224"/>
      <c r="D32" s="229"/>
      <c r="E32" s="229"/>
      <c r="F32" s="230"/>
      <c r="G32" s="219"/>
      <c r="H32" s="219"/>
      <c r="I32" s="219"/>
      <c r="J32" s="219"/>
      <c r="K32" s="219"/>
      <c r="L32" s="219"/>
      <c r="M32" s="219"/>
      <c r="N32" s="219"/>
      <c r="O32" s="219"/>
      <c r="P32" s="219"/>
      <c r="Q32" s="219">
        <f t="shared" si="3"/>
        <v>0</v>
      </c>
      <c r="R32" s="219">
        <f t="shared" si="6"/>
        <v>0</v>
      </c>
      <c r="S32" s="228" t="e">
        <f t="shared" si="7"/>
        <v>#DIV/0!</v>
      </c>
      <c r="T32" s="248"/>
    </row>
    <row r="33" spans="1:20">
      <c r="A33" s="224" t="s">
        <v>106</v>
      </c>
      <c r="B33" s="225" t="s">
        <v>851</v>
      </c>
      <c r="C33" s="224" t="s">
        <v>837</v>
      </c>
      <c r="D33" s="231">
        <f>D34+D71+D92+D96</f>
        <v>148.12748703599996</v>
      </c>
      <c r="E33" s="231">
        <f>E34+E71+E92+E96</f>
        <v>149.40713343599998</v>
      </c>
      <c r="F33" s="231">
        <f t="shared" ref="F33:O33" si="20">F34+F71+F92</f>
        <v>149.40713343599998</v>
      </c>
      <c r="G33" s="219">
        <f t="shared" si="20"/>
        <v>149.40713343599998</v>
      </c>
      <c r="H33" s="219">
        <f t="shared" si="20"/>
        <v>52.951163124000004</v>
      </c>
      <c r="I33" s="219">
        <f t="shared" si="20"/>
        <v>4.5885957360000003</v>
      </c>
      <c r="J33" s="219">
        <f t="shared" si="20"/>
        <v>4.8521629079999995</v>
      </c>
      <c r="K33" s="219">
        <f t="shared" si="20"/>
        <v>2.5897451999999999</v>
      </c>
      <c r="L33" s="219">
        <f t="shared" si="20"/>
        <v>3.4999466400000001</v>
      </c>
      <c r="M33" s="219">
        <f t="shared" si="20"/>
        <v>26.851581600000003</v>
      </c>
      <c r="N33" s="219">
        <f t="shared" si="20"/>
        <v>19.689568727999994</v>
      </c>
      <c r="O33" s="219">
        <f t="shared" si="20"/>
        <v>115.37721089999999</v>
      </c>
      <c r="P33" s="219">
        <f>P34+P71+P92</f>
        <v>24.909484847999998</v>
      </c>
      <c r="Q33" s="219">
        <f t="shared" si="3"/>
        <v>90.467726051999989</v>
      </c>
      <c r="R33" s="219">
        <f t="shared" si="6"/>
        <v>96.455970311999977</v>
      </c>
      <c r="S33" s="228">
        <f t="shared" si="7"/>
        <v>64.559146604146477</v>
      </c>
      <c r="T33" s="248"/>
    </row>
    <row r="34" spans="1:20" ht="37.5" customHeight="1">
      <c r="A34" s="224" t="s">
        <v>107</v>
      </c>
      <c r="B34" s="225" t="s">
        <v>852</v>
      </c>
      <c r="C34" s="224" t="s">
        <v>837</v>
      </c>
      <c r="D34" s="231">
        <f t="shared" ref="D34:O34" si="21">D35+D69</f>
        <v>62.298004799999973</v>
      </c>
      <c r="E34" s="231">
        <f t="shared" si="21"/>
        <v>62.298004799999973</v>
      </c>
      <c r="F34" s="231">
        <f t="shared" si="21"/>
        <v>62.298004799999973</v>
      </c>
      <c r="G34" s="219">
        <f>G35+G69</f>
        <v>62.298004799999973</v>
      </c>
      <c r="H34" s="219">
        <f>H35+H69</f>
        <v>26.18511542400001</v>
      </c>
      <c r="I34" s="219">
        <f t="shared" si="21"/>
        <v>0</v>
      </c>
      <c r="J34" s="219">
        <f t="shared" si="21"/>
        <v>0</v>
      </c>
      <c r="K34" s="219">
        <f t="shared" si="21"/>
        <v>1.2</v>
      </c>
      <c r="L34" s="219">
        <f t="shared" si="21"/>
        <v>1.297290576</v>
      </c>
      <c r="M34" s="219">
        <f>M35+M69</f>
        <v>13.832102400000002</v>
      </c>
      <c r="N34" s="219">
        <f t="shared" si="21"/>
        <v>9.3470426639999982</v>
      </c>
      <c r="O34" s="219">
        <f t="shared" si="21"/>
        <v>47.265902400000002</v>
      </c>
      <c r="P34" s="219">
        <f>P35+P69</f>
        <v>15.540782184000001</v>
      </c>
      <c r="Q34" s="219">
        <f t="shared" si="3"/>
        <v>31.725120216000001</v>
      </c>
      <c r="R34" s="219">
        <f t="shared" si="6"/>
        <v>36.112889375999963</v>
      </c>
      <c r="S34" s="228">
        <f t="shared" si="7"/>
        <v>57.967971032035329</v>
      </c>
      <c r="T34" s="248"/>
    </row>
    <row r="35" spans="1:20">
      <c r="A35" s="224" t="s">
        <v>108</v>
      </c>
      <c r="B35" s="225" t="s">
        <v>853</v>
      </c>
      <c r="C35" s="258" t="s">
        <v>837</v>
      </c>
      <c r="D35" s="219">
        <f>SUM(D36:D67)</f>
        <v>60.690004799999976</v>
      </c>
      <c r="E35" s="219">
        <f t="shared" ref="E35:F35" si="22">SUM(E36:E67)</f>
        <v>60.690004799999976</v>
      </c>
      <c r="F35" s="219">
        <f t="shared" si="22"/>
        <v>60.690004799999976</v>
      </c>
      <c r="G35" s="219">
        <f t="shared" ref="G35:O35" si="23">SUM(G36:G68)</f>
        <v>60.690004799999976</v>
      </c>
      <c r="H35" s="219">
        <f t="shared" si="23"/>
        <v>24.838370700000009</v>
      </c>
      <c r="I35" s="219">
        <f t="shared" si="23"/>
        <v>0</v>
      </c>
      <c r="J35" s="219">
        <f t="shared" si="23"/>
        <v>0</v>
      </c>
      <c r="K35" s="219">
        <f t="shared" si="23"/>
        <v>1.2</v>
      </c>
      <c r="L35" s="219">
        <f t="shared" si="23"/>
        <v>1.297290576</v>
      </c>
      <c r="M35" s="219">
        <f t="shared" si="23"/>
        <v>12.224102400000001</v>
      </c>
      <c r="N35" s="219">
        <f t="shared" si="23"/>
        <v>9.3470426639999982</v>
      </c>
      <c r="O35" s="219">
        <f t="shared" si="23"/>
        <v>47.265902400000002</v>
      </c>
      <c r="P35" s="219">
        <f>SUM(P36:P68)</f>
        <v>14.194037460000001</v>
      </c>
      <c r="Q35" s="219">
        <f>O35-P35</f>
        <v>33.071864939999998</v>
      </c>
      <c r="R35" s="219">
        <f>G35-H35</f>
        <v>35.85163409999997</v>
      </c>
      <c r="S35" s="228">
        <f>R35*100/G35</f>
        <v>59.073374962066211</v>
      </c>
      <c r="T35" s="222"/>
    </row>
    <row r="36" spans="1:20">
      <c r="A36" s="235" t="s">
        <v>723</v>
      </c>
      <c r="B36" s="225" t="s">
        <v>1016</v>
      </c>
      <c r="C36" s="258" t="s">
        <v>1023</v>
      </c>
      <c r="D36" s="219">
        <v>10.799999999999999</v>
      </c>
      <c r="E36" s="219">
        <v>10.799999999999999</v>
      </c>
      <c r="F36" s="219">
        <v>10.799999999999999</v>
      </c>
      <c r="G36" s="218">
        <f t="shared" ref="G36:G42" si="24">I36+K36+M36+O36</f>
        <v>10.799999999999999</v>
      </c>
      <c r="H36" s="218">
        <f t="shared" ref="H36:H42" si="25">J36+L36+N36+P36</f>
        <v>0</v>
      </c>
      <c r="I36" s="218">
        <v>0</v>
      </c>
      <c r="J36" s="218">
        <v>0</v>
      </c>
      <c r="K36" s="218">
        <v>0</v>
      </c>
      <c r="L36" s="218">
        <v>0</v>
      </c>
      <c r="M36" s="218">
        <v>0</v>
      </c>
      <c r="N36" s="218">
        <v>0</v>
      </c>
      <c r="O36" s="218">
        <v>10.799999999999999</v>
      </c>
      <c r="P36" s="218">
        <v>0</v>
      </c>
      <c r="Q36" s="218">
        <f>O36-P36</f>
        <v>10.799999999999999</v>
      </c>
      <c r="R36" s="218">
        <f t="shared" ref="R36:R42" si="26">G36-H36</f>
        <v>10.799999999999999</v>
      </c>
      <c r="S36" s="228">
        <f t="shared" ref="S36:S42" si="27">R36*100/G36</f>
        <v>100.00000000000001</v>
      </c>
      <c r="T36" s="222"/>
    </row>
    <row r="37" spans="1:20" ht="31.5">
      <c r="A37" s="235" t="s">
        <v>724</v>
      </c>
      <c r="B37" s="225" t="s">
        <v>1017</v>
      </c>
      <c r="C37" s="258" t="s">
        <v>1024</v>
      </c>
      <c r="D37" s="219">
        <v>5.3214936000000002</v>
      </c>
      <c r="E37" s="219">
        <v>5.3214936000000002</v>
      </c>
      <c r="F37" s="219">
        <v>5.3214936000000002</v>
      </c>
      <c r="G37" s="218">
        <f t="shared" si="24"/>
        <v>5.3214936000000002</v>
      </c>
      <c r="H37" s="218">
        <f t="shared" si="25"/>
        <v>0</v>
      </c>
      <c r="I37" s="218">
        <v>0</v>
      </c>
      <c r="J37" s="218">
        <v>0</v>
      </c>
      <c r="K37" s="218">
        <v>0</v>
      </c>
      <c r="L37" s="218">
        <v>0</v>
      </c>
      <c r="M37" s="218">
        <v>0</v>
      </c>
      <c r="N37" s="218">
        <v>0</v>
      </c>
      <c r="O37" s="218">
        <v>5.3214936000000002</v>
      </c>
      <c r="P37" s="218">
        <v>0</v>
      </c>
      <c r="Q37" s="218">
        <f t="shared" si="3"/>
        <v>5.3214936000000002</v>
      </c>
      <c r="R37" s="218">
        <f t="shared" si="26"/>
        <v>5.3214936000000002</v>
      </c>
      <c r="S37" s="228">
        <f t="shared" si="27"/>
        <v>100</v>
      </c>
      <c r="T37" s="222"/>
    </row>
    <row r="38" spans="1:20">
      <c r="A38" s="235" t="s">
        <v>725</v>
      </c>
      <c r="B38" s="225" t="s">
        <v>1018</v>
      </c>
      <c r="C38" s="258" t="s">
        <v>1025</v>
      </c>
      <c r="D38" s="219">
        <v>3.0414096000000002</v>
      </c>
      <c r="E38" s="219">
        <v>3.0414096000000002</v>
      </c>
      <c r="F38" s="219">
        <v>3.0414096000000002</v>
      </c>
      <c r="G38" s="218">
        <f t="shared" si="24"/>
        <v>3.0414096000000002</v>
      </c>
      <c r="H38" s="218">
        <f t="shared" si="25"/>
        <v>0</v>
      </c>
      <c r="I38" s="218">
        <v>0</v>
      </c>
      <c r="J38" s="218">
        <v>0</v>
      </c>
      <c r="K38" s="218">
        <v>0</v>
      </c>
      <c r="L38" s="218">
        <v>0</v>
      </c>
      <c r="M38" s="218">
        <v>0</v>
      </c>
      <c r="N38" s="218">
        <v>0</v>
      </c>
      <c r="O38" s="218">
        <v>3.0414096000000002</v>
      </c>
      <c r="P38" s="218">
        <v>0</v>
      </c>
      <c r="Q38" s="218">
        <f t="shared" si="3"/>
        <v>3.0414096000000002</v>
      </c>
      <c r="R38" s="218">
        <f t="shared" si="26"/>
        <v>3.0414096000000002</v>
      </c>
      <c r="S38" s="228">
        <f t="shared" si="27"/>
        <v>100</v>
      </c>
      <c r="T38" s="222"/>
    </row>
    <row r="39" spans="1:20" ht="21">
      <c r="A39" s="235" t="s">
        <v>992</v>
      </c>
      <c r="B39" s="225" t="s">
        <v>1019</v>
      </c>
      <c r="C39" s="258" t="s">
        <v>1026</v>
      </c>
      <c r="D39" s="219">
        <v>3.3767963999999999</v>
      </c>
      <c r="E39" s="219">
        <v>3.3767963999999999</v>
      </c>
      <c r="F39" s="219">
        <v>3.3767963999999999</v>
      </c>
      <c r="G39" s="218">
        <f t="shared" si="24"/>
        <v>3.3767963999999999</v>
      </c>
      <c r="H39" s="218">
        <f t="shared" si="25"/>
        <v>0</v>
      </c>
      <c r="I39" s="218">
        <v>0</v>
      </c>
      <c r="J39" s="218">
        <v>0</v>
      </c>
      <c r="K39" s="218">
        <v>0</v>
      </c>
      <c r="L39" s="218">
        <v>0</v>
      </c>
      <c r="M39" s="218">
        <v>0</v>
      </c>
      <c r="N39" s="218">
        <v>0</v>
      </c>
      <c r="O39" s="218">
        <v>3.3767963999999999</v>
      </c>
      <c r="P39" s="218">
        <v>0</v>
      </c>
      <c r="Q39" s="218">
        <f t="shared" si="3"/>
        <v>3.3767963999999999</v>
      </c>
      <c r="R39" s="218">
        <f t="shared" si="26"/>
        <v>3.3767963999999999</v>
      </c>
      <c r="S39" s="228">
        <f t="shared" si="27"/>
        <v>100</v>
      </c>
      <c r="T39" s="222"/>
    </row>
    <row r="40" spans="1:20" ht="21">
      <c r="A40" s="235" t="s">
        <v>993</v>
      </c>
      <c r="B40" s="225" t="s">
        <v>1020</v>
      </c>
      <c r="C40" s="258" t="s">
        <v>1027</v>
      </c>
      <c r="D40" s="219">
        <v>1.0529592000000001</v>
      </c>
      <c r="E40" s="219">
        <v>1.0529592000000001</v>
      </c>
      <c r="F40" s="219">
        <v>1.0529592000000001</v>
      </c>
      <c r="G40" s="218">
        <f t="shared" si="24"/>
        <v>1.0529592000000001</v>
      </c>
      <c r="H40" s="218">
        <f t="shared" si="25"/>
        <v>0</v>
      </c>
      <c r="I40" s="218">
        <v>0</v>
      </c>
      <c r="J40" s="218">
        <v>0</v>
      </c>
      <c r="K40" s="218">
        <v>0</v>
      </c>
      <c r="L40" s="218">
        <v>0</v>
      </c>
      <c r="M40" s="218">
        <v>0</v>
      </c>
      <c r="N40" s="218">
        <v>0</v>
      </c>
      <c r="O40" s="218">
        <v>1.0529592000000001</v>
      </c>
      <c r="P40" s="218">
        <v>0</v>
      </c>
      <c r="Q40" s="218">
        <f t="shared" si="3"/>
        <v>1.0529592000000001</v>
      </c>
      <c r="R40" s="218">
        <f t="shared" si="26"/>
        <v>1.0529592000000001</v>
      </c>
      <c r="S40" s="228">
        <f t="shared" si="27"/>
        <v>100</v>
      </c>
      <c r="T40" s="222"/>
    </row>
    <row r="41" spans="1:20" ht="21">
      <c r="A41" s="235" t="s">
        <v>994</v>
      </c>
      <c r="B41" s="225" t="s">
        <v>1021</v>
      </c>
      <c r="C41" s="258" t="s">
        <v>1028</v>
      </c>
      <c r="D41" s="219">
        <v>10.043634000000003</v>
      </c>
      <c r="E41" s="219">
        <v>10.043634000000003</v>
      </c>
      <c r="F41" s="219">
        <v>10.043634000000003</v>
      </c>
      <c r="G41" s="218">
        <f t="shared" si="24"/>
        <v>10.043634000000003</v>
      </c>
      <c r="H41" s="218">
        <f t="shared" si="25"/>
        <v>0</v>
      </c>
      <c r="I41" s="218">
        <v>0</v>
      </c>
      <c r="J41" s="218">
        <v>0</v>
      </c>
      <c r="K41" s="218">
        <v>0</v>
      </c>
      <c r="L41" s="218">
        <v>0</v>
      </c>
      <c r="M41" s="218">
        <v>0</v>
      </c>
      <c r="N41" s="218">
        <v>0</v>
      </c>
      <c r="O41" s="218">
        <v>10.043634000000003</v>
      </c>
      <c r="P41" s="218">
        <v>0</v>
      </c>
      <c r="Q41" s="218">
        <f t="shared" si="3"/>
        <v>10.043634000000003</v>
      </c>
      <c r="R41" s="218">
        <f t="shared" si="26"/>
        <v>10.043634000000003</v>
      </c>
      <c r="S41" s="228">
        <f t="shared" si="27"/>
        <v>100</v>
      </c>
      <c r="T41" s="222"/>
    </row>
    <row r="42" spans="1:20">
      <c r="A42" s="235" t="s">
        <v>995</v>
      </c>
      <c r="B42" s="225" t="s">
        <v>1022</v>
      </c>
      <c r="C42" s="258" t="s">
        <v>1029</v>
      </c>
      <c r="D42" s="219">
        <v>2.6891999999999996</v>
      </c>
      <c r="E42" s="219">
        <v>2.6891999999999996</v>
      </c>
      <c r="F42" s="219">
        <v>2.6891999999999996</v>
      </c>
      <c r="G42" s="218">
        <f t="shared" si="24"/>
        <v>2.6891999999999996</v>
      </c>
      <c r="H42" s="218">
        <f t="shared" si="25"/>
        <v>0</v>
      </c>
      <c r="I42" s="218">
        <v>0</v>
      </c>
      <c r="J42" s="218">
        <v>0</v>
      </c>
      <c r="K42" s="218">
        <v>0</v>
      </c>
      <c r="L42" s="218">
        <v>0</v>
      </c>
      <c r="M42" s="218">
        <v>0</v>
      </c>
      <c r="N42" s="218">
        <v>0</v>
      </c>
      <c r="O42" s="218">
        <v>2.6891999999999996</v>
      </c>
      <c r="P42" s="218">
        <v>0</v>
      </c>
      <c r="Q42" s="218">
        <f t="shared" si="3"/>
        <v>2.6891999999999996</v>
      </c>
      <c r="R42" s="218">
        <f t="shared" si="26"/>
        <v>2.6891999999999996</v>
      </c>
      <c r="S42" s="228">
        <f t="shared" si="27"/>
        <v>100</v>
      </c>
      <c r="T42" s="222"/>
    </row>
    <row r="43" spans="1:20" s="214" customFormat="1" ht="18.75" customHeight="1">
      <c r="A43" s="235" t="s">
        <v>996</v>
      </c>
      <c r="B43" s="260" t="s">
        <v>871</v>
      </c>
      <c r="C43" s="259" t="s">
        <v>872</v>
      </c>
      <c r="D43" s="219">
        <v>2.4268344000000002</v>
      </c>
      <c r="E43" s="219">
        <v>2.4268344000000002</v>
      </c>
      <c r="F43" s="219">
        <v>2.4268344000000002</v>
      </c>
      <c r="G43" s="218">
        <f>I43+K43+M43+O43</f>
        <v>2.4268344000000002</v>
      </c>
      <c r="H43" s="218">
        <f>J43+L43+N43+P43</f>
        <v>2.3325983999999997</v>
      </c>
      <c r="I43" s="218">
        <v>0</v>
      </c>
      <c r="J43" s="218">
        <v>0</v>
      </c>
      <c r="K43" s="218">
        <v>0</v>
      </c>
      <c r="L43" s="218">
        <v>0</v>
      </c>
      <c r="M43" s="218">
        <v>2.4268344000000002</v>
      </c>
      <c r="N43" s="218">
        <v>0</v>
      </c>
      <c r="O43" s="218">
        <v>0</v>
      </c>
      <c r="P43" s="218">
        <v>2.3325983999999997</v>
      </c>
      <c r="Q43" s="218">
        <f t="shared" si="3"/>
        <v>-2.3325983999999997</v>
      </c>
      <c r="R43" s="218">
        <f t="shared" si="6"/>
        <v>9.4236000000000431E-2</v>
      </c>
      <c r="S43" s="228">
        <f t="shared" si="7"/>
        <v>3.8830832462239875</v>
      </c>
      <c r="T43" s="222"/>
    </row>
    <row r="44" spans="1:20" s="214" customFormat="1" ht="18.75" customHeight="1">
      <c r="A44" s="235" t="s">
        <v>997</v>
      </c>
      <c r="B44" s="260" t="s">
        <v>976</v>
      </c>
      <c r="C44" s="268" t="s">
        <v>872</v>
      </c>
      <c r="D44" s="219">
        <v>3.2021051999999997</v>
      </c>
      <c r="E44" s="219">
        <v>3.2021051999999997</v>
      </c>
      <c r="F44" s="219">
        <v>3.2021051999999997</v>
      </c>
      <c r="G44" s="218">
        <f t="shared" ref="G44:G47" si="28">I44+K44+M44+O44</f>
        <v>3.2021051999999997</v>
      </c>
      <c r="H44" s="218">
        <f t="shared" ref="H44:H47" si="29">J44+L44+N44+P44</f>
        <v>3.202104999999996</v>
      </c>
      <c r="I44" s="218">
        <v>0</v>
      </c>
      <c r="J44" s="218">
        <v>0</v>
      </c>
      <c r="K44" s="218">
        <v>0</v>
      </c>
      <c r="L44" s="218">
        <v>0</v>
      </c>
      <c r="M44" s="218">
        <v>0</v>
      </c>
      <c r="N44" s="218">
        <v>0</v>
      </c>
      <c r="O44" s="218">
        <v>3.2021051999999997</v>
      </c>
      <c r="P44" s="218">
        <v>3.202104999999996</v>
      </c>
      <c r="Q44" s="218">
        <f t="shared" si="3"/>
        <v>2.0000000366948711E-7</v>
      </c>
      <c r="R44" s="218">
        <f t="shared" si="6"/>
        <v>2.0000000366948711E-7</v>
      </c>
      <c r="S44" s="228">
        <f t="shared" si="7"/>
        <v>6.2458910990646758E-6</v>
      </c>
      <c r="T44" s="222"/>
    </row>
    <row r="45" spans="1:20" s="214" customFormat="1" ht="18.75" customHeight="1">
      <c r="A45" s="235" t="s">
        <v>998</v>
      </c>
      <c r="B45" s="260" t="s">
        <v>977</v>
      </c>
      <c r="C45" s="268" t="s">
        <v>978</v>
      </c>
      <c r="D45" s="219">
        <v>2.4682764000000001</v>
      </c>
      <c r="E45" s="219">
        <v>2.4682764000000001</v>
      </c>
      <c r="F45" s="219">
        <v>2.4682764000000001</v>
      </c>
      <c r="G45" s="218">
        <f t="shared" si="28"/>
        <v>2.4682764000000001</v>
      </c>
      <c r="H45" s="218">
        <f t="shared" si="29"/>
        <v>2.4682764000000001</v>
      </c>
      <c r="I45" s="218">
        <v>0</v>
      </c>
      <c r="J45" s="218">
        <v>0</v>
      </c>
      <c r="K45" s="218">
        <v>0</v>
      </c>
      <c r="L45" s="218">
        <v>0</v>
      </c>
      <c r="M45" s="218">
        <v>0</v>
      </c>
      <c r="N45" s="218">
        <v>0</v>
      </c>
      <c r="O45" s="218">
        <v>2.4682764000000001</v>
      </c>
      <c r="P45" s="218">
        <v>2.4682764000000001</v>
      </c>
      <c r="Q45" s="218">
        <f t="shared" si="3"/>
        <v>0</v>
      </c>
      <c r="R45" s="218">
        <f t="shared" si="6"/>
        <v>0</v>
      </c>
      <c r="S45" s="228">
        <f t="shared" si="7"/>
        <v>0</v>
      </c>
      <c r="T45" s="222"/>
    </row>
    <row r="46" spans="1:20" s="214" customFormat="1" ht="18.75" customHeight="1">
      <c r="A46" s="235" t="s">
        <v>999</v>
      </c>
      <c r="B46" s="260" t="s">
        <v>979</v>
      </c>
      <c r="C46" s="268" t="s">
        <v>980</v>
      </c>
      <c r="D46" s="219">
        <v>2.6484815999999998</v>
      </c>
      <c r="E46" s="219">
        <v>2.6484815999999998</v>
      </c>
      <c r="F46" s="219">
        <v>2.6484815999999998</v>
      </c>
      <c r="G46" s="218">
        <f t="shared" si="28"/>
        <v>2.6484815999999998</v>
      </c>
      <c r="H46" s="218">
        <f t="shared" si="29"/>
        <v>2.6484815999999998</v>
      </c>
      <c r="I46" s="218">
        <v>0</v>
      </c>
      <c r="J46" s="218">
        <v>0</v>
      </c>
      <c r="K46" s="218">
        <v>0</v>
      </c>
      <c r="L46" s="218">
        <v>0</v>
      </c>
      <c r="M46" s="218">
        <v>0</v>
      </c>
      <c r="N46" s="218">
        <v>0</v>
      </c>
      <c r="O46" s="218">
        <v>2.6484815999999998</v>
      </c>
      <c r="P46" s="218">
        <v>2.6484815999999998</v>
      </c>
      <c r="Q46" s="218">
        <f t="shared" si="3"/>
        <v>0</v>
      </c>
      <c r="R46" s="218">
        <f t="shared" si="6"/>
        <v>0</v>
      </c>
      <c r="S46" s="228">
        <f t="shared" si="7"/>
        <v>0</v>
      </c>
      <c r="T46" s="222"/>
    </row>
    <row r="47" spans="1:20" s="214" customFormat="1" ht="27.75" customHeight="1">
      <c r="A47" s="235" t="s">
        <v>1000</v>
      </c>
      <c r="B47" s="260" t="s">
        <v>981</v>
      </c>
      <c r="C47" s="268" t="s">
        <v>982</v>
      </c>
      <c r="D47" s="219">
        <v>2.6215464000000002</v>
      </c>
      <c r="E47" s="219">
        <v>2.6215464000000002</v>
      </c>
      <c r="F47" s="219">
        <v>2.6215464000000002</v>
      </c>
      <c r="G47" s="218">
        <f t="shared" si="28"/>
        <v>2.6215464000000002</v>
      </c>
      <c r="H47" s="218">
        <f t="shared" si="29"/>
        <v>2.7472334600000039</v>
      </c>
      <c r="I47" s="218">
        <v>0</v>
      </c>
      <c r="J47" s="218">
        <v>0</v>
      </c>
      <c r="K47" s="218">
        <v>0</v>
      </c>
      <c r="L47" s="218">
        <v>0</v>
      </c>
      <c r="M47" s="218">
        <v>0</v>
      </c>
      <c r="N47" s="218">
        <v>0</v>
      </c>
      <c r="O47" s="218">
        <v>2.6215464000000002</v>
      </c>
      <c r="P47" s="218">
        <v>2.7472334600000039</v>
      </c>
      <c r="Q47" s="218">
        <f t="shared" si="3"/>
        <v>-0.12568706000000374</v>
      </c>
      <c r="R47" s="218">
        <f t="shared" si="6"/>
        <v>-0.12568706000000374</v>
      </c>
      <c r="S47" s="228">
        <f t="shared" si="7"/>
        <v>-4.7943862446990728</v>
      </c>
      <c r="T47" s="222"/>
    </row>
    <row r="48" spans="1:20" s="214" customFormat="1" ht="24" customHeight="1">
      <c r="A48" s="235" t="s">
        <v>1001</v>
      </c>
      <c r="B48" s="252" t="s">
        <v>873</v>
      </c>
      <c r="C48" s="232" t="s">
        <v>874</v>
      </c>
      <c r="D48" s="219">
        <v>1.2</v>
      </c>
      <c r="E48" s="219">
        <v>1.2</v>
      </c>
      <c r="F48" s="219">
        <v>1.2</v>
      </c>
      <c r="G48" s="218">
        <f>I48+K48+M48+O48</f>
        <v>1.2</v>
      </c>
      <c r="H48" s="218">
        <f>J48+L48+N48+P48</f>
        <v>1.297290576</v>
      </c>
      <c r="I48" s="218">
        <v>0</v>
      </c>
      <c r="J48" s="218">
        <f t="shared" ref="J48:P48" si="30">SUM(J49:J63)</f>
        <v>0</v>
      </c>
      <c r="K48" s="218">
        <v>1.2</v>
      </c>
      <c r="L48" s="218">
        <f>1.08107548*1.2</f>
        <v>1.297290576</v>
      </c>
      <c r="M48" s="218">
        <v>0</v>
      </c>
      <c r="N48" s="218">
        <v>0</v>
      </c>
      <c r="O48" s="218">
        <f t="shared" si="30"/>
        <v>0</v>
      </c>
      <c r="P48" s="218">
        <f t="shared" si="30"/>
        <v>0</v>
      </c>
      <c r="Q48" s="218">
        <f t="shared" si="3"/>
        <v>0</v>
      </c>
      <c r="R48" s="218">
        <f t="shared" si="6"/>
        <v>-9.7290576000000017E-2</v>
      </c>
      <c r="S48" s="228">
        <f t="shared" si="7"/>
        <v>-8.1075480000000013</v>
      </c>
      <c r="T48" s="262"/>
    </row>
    <row r="49" spans="1:21" ht="17.25" customHeight="1">
      <c r="A49" s="235" t="s">
        <v>1002</v>
      </c>
      <c r="B49" s="220" t="s">
        <v>875</v>
      </c>
      <c r="C49" s="232" t="s">
        <v>876</v>
      </c>
      <c r="D49" s="218">
        <v>0.64375199999999999</v>
      </c>
      <c r="E49" s="218">
        <v>0.64375199999999999</v>
      </c>
      <c r="F49" s="218">
        <v>0.64375199999999999</v>
      </c>
      <c r="G49" s="218">
        <f t="shared" ref="G49:H92" si="31">I49+K49+M49+O49</f>
        <v>0.64375199999999999</v>
      </c>
      <c r="H49" s="218">
        <f t="shared" ref="H49:H67" si="32">J49+L49+N49+P49</f>
        <v>0.62409706799999998</v>
      </c>
      <c r="I49" s="218">
        <v>0</v>
      </c>
      <c r="J49" s="218">
        <v>0</v>
      </c>
      <c r="K49" s="218">
        <v>0</v>
      </c>
      <c r="L49" s="218">
        <v>0</v>
      </c>
      <c r="M49" s="218">
        <v>0.64375199999999999</v>
      </c>
      <c r="N49" s="218">
        <v>0.62409706799999998</v>
      </c>
      <c r="O49" s="218">
        <v>0</v>
      </c>
      <c r="P49" s="218">
        <v>0</v>
      </c>
      <c r="Q49" s="218">
        <f t="shared" si="3"/>
        <v>0</v>
      </c>
      <c r="R49" s="218">
        <f t="shared" si="6"/>
        <v>1.9654932000000014E-2</v>
      </c>
      <c r="S49" s="228">
        <f t="shared" si="7"/>
        <v>3.0531838347686708</v>
      </c>
      <c r="T49" s="222"/>
      <c r="U49" s="206">
        <f t="shared" ref="U49:U66" si="33">N49/1.2</f>
        <v>0.52008089000000002</v>
      </c>
    </row>
    <row r="50" spans="1:21" ht="17.25" customHeight="1">
      <c r="A50" s="235" t="s">
        <v>1003</v>
      </c>
      <c r="B50" s="220" t="s">
        <v>877</v>
      </c>
      <c r="C50" s="232" t="s">
        <v>878</v>
      </c>
      <c r="D50" s="218">
        <v>0.64375199999999999</v>
      </c>
      <c r="E50" s="218">
        <v>0.64375199999999999</v>
      </c>
      <c r="F50" s="218">
        <v>0.64375199999999999</v>
      </c>
      <c r="G50" s="218">
        <f t="shared" si="31"/>
        <v>0.64375199999999999</v>
      </c>
      <c r="H50" s="218">
        <f t="shared" si="32"/>
        <v>0.62409706799999998</v>
      </c>
      <c r="I50" s="218">
        <v>0</v>
      </c>
      <c r="J50" s="218">
        <v>0</v>
      </c>
      <c r="K50" s="218">
        <v>0</v>
      </c>
      <c r="L50" s="218">
        <v>0</v>
      </c>
      <c r="M50" s="218">
        <v>0.64375199999999999</v>
      </c>
      <c r="N50" s="218">
        <v>0.62409706799999998</v>
      </c>
      <c r="O50" s="218">
        <v>0</v>
      </c>
      <c r="P50" s="218">
        <v>0</v>
      </c>
      <c r="Q50" s="218">
        <f t="shared" si="3"/>
        <v>0</v>
      </c>
      <c r="R50" s="218">
        <f t="shared" si="6"/>
        <v>1.9654932000000014E-2</v>
      </c>
      <c r="S50" s="228">
        <f t="shared" si="7"/>
        <v>3.0531838347686708</v>
      </c>
      <c r="T50" s="222"/>
      <c r="U50" s="206">
        <f t="shared" si="33"/>
        <v>0.52008089000000002</v>
      </c>
    </row>
    <row r="51" spans="1:21" ht="25.5">
      <c r="A51" s="235" t="s">
        <v>1004</v>
      </c>
      <c r="B51" s="220" t="s">
        <v>879</v>
      </c>
      <c r="C51" s="232" t="s">
        <v>880</v>
      </c>
      <c r="D51" s="218">
        <v>0.64375199999999999</v>
      </c>
      <c r="E51" s="218">
        <v>0.64375199999999999</v>
      </c>
      <c r="F51" s="218">
        <v>0.64375199999999999</v>
      </c>
      <c r="G51" s="218">
        <f t="shared" si="31"/>
        <v>0.64375199999999999</v>
      </c>
      <c r="H51" s="218">
        <f t="shared" si="32"/>
        <v>0.61576629599999999</v>
      </c>
      <c r="I51" s="218">
        <v>0</v>
      </c>
      <c r="J51" s="218">
        <v>0</v>
      </c>
      <c r="K51" s="218">
        <v>0</v>
      </c>
      <c r="L51" s="218">
        <v>0</v>
      </c>
      <c r="M51" s="218">
        <v>0.64375199999999999</v>
      </c>
      <c r="N51" s="218">
        <v>0.61576629599999999</v>
      </c>
      <c r="O51" s="218">
        <v>0</v>
      </c>
      <c r="P51" s="218">
        <v>0</v>
      </c>
      <c r="Q51" s="218">
        <f t="shared" si="3"/>
        <v>0</v>
      </c>
      <c r="R51" s="218">
        <f t="shared" si="6"/>
        <v>2.7985704E-2</v>
      </c>
      <c r="S51" s="228">
        <f t="shared" si="7"/>
        <v>4.3472803191291058</v>
      </c>
      <c r="T51" s="222"/>
      <c r="U51" s="206">
        <f t="shared" si="33"/>
        <v>0.51313858000000001</v>
      </c>
    </row>
    <row r="52" spans="1:21" ht="25.5">
      <c r="A52" s="235" t="s">
        <v>1005</v>
      </c>
      <c r="B52" s="220" t="s">
        <v>881</v>
      </c>
      <c r="C52" s="232" t="s">
        <v>882</v>
      </c>
      <c r="D52" s="218">
        <v>0.64375199999999999</v>
      </c>
      <c r="E52" s="218">
        <v>0.64375199999999999</v>
      </c>
      <c r="F52" s="218">
        <v>0.64375199999999999</v>
      </c>
      <c r="G52" s="218">
        <f t="shared" si="31"/>
        <v>0.64375199999999999</v>
      </c>
      <c r="H52" s="218">
        <f t="shared" si="32"/>
        <v>0.61494886800000004</v>
      </c>
      <c r="I52" s="218">
        <v>0</v>
      </c>
      <c r="J52" s="218">
        <v>0</v>
      </c>
      <c r="K52" s="218">
        <v>0</v>
      </c>
      <c r="L52" s="218">
        <v>0</v>
      </c>
      <c r="M52" s="218">
        <v>0.64375199999999999</v>
      </c>
      <c r="N52" s="218">
        <v>0.61494886800000004</v>
      </c>
      <c r="O52" s="218">
        <v>0</v>
      </c>
      <c r="P52" s="218">
        <v>0</v>
      </c>
      <c r="Q52" s="218">
        <f t="shared" si="3"/>
        <v>0</v>
      </c>
      <c r="R52" s="218">
        <f t="shared" si="6"/>
        <v>2.8803131999999954E-2</v>
      </c>
      <c r="S52" s="228">
        <f t="shared" si="7"/>
        <v>4.4742590314282449</v>
      </c>
      <c r="T52" s="222"/>
      <c r="U52" s="206">
        <f t="shared" si="33"/>
        <v>0.51245739000000001</v>
      </c>
    </row>
    <row r="53" spans="1:21" ht="18.75" customHeight="1">
      <c r="A53" s="235" t="s">
        <v>1006</v>
      </c>
      <c r="B53" s="220" t="s">
        <v>883</v>
      </c>
      <c r="C53" s="232" t="s">
        <v>884</v>
      </c>
      <c r="D53" s="218">
        <v>0.64375199999999999</v>
      </c>
      <c r="E53" s="218">
        <v>0.64375199999999999</v>
      </c>
      <c r="F53" s="218">
        <v>0.64375199999999999</v>
      </c>
      <c r="G53" s="218">
        <f t="shared" si="31"/>
        <v>0.64375199999999999</v>
      </c>
      <c r="H53" s="218">
        <f t="shared" si="32"/>
        <v>0.61643806799999989</v>
      </c>
      <c r="I53" s="218">
        <v>0</v>
      </c>
      <c r="J53" s="218">
        <v>0</v>
      </c>
      <c r="K53" s="218">
        <v>0</v>
      </c>
      <c r="L53" s="218">
        <v>0</v>
      </c>
      <c r="M53" s="218">
        <v>0.64375199999999999</v>
      </c>
      <c r="N53" s="218">
        <v>0.61643806799999989</v>
      </c>
      <c r="O53" s="218">
        <v>0</v>
      </c>
      <c r="P53" s="218">
        <v>0</v>
      </c>
      <c r="Q53" s="218">
        <f t="shared" si="3"/>
        <v>0</v>
      </c>
      <c r="R53" s="218">
        <f t="shared" si="6"/>
        <v>2.7313932000000096E-2</v>
      </c>
      <c r="S53" s="228">
        <f t="shared" si="7"/>
        <v>4.2429277112925625</v>
      </c>
      <c r="T53" s="222"/>
      <c r="U53" s="206">
        <f>N53/1.2</f>
        <v>0.51369838999999995</v>
      </c>
    </row>
    <row r="54" spans="1:21" ht="18.75" customHeight="1">
      <c r="A54" s="235" t="s">
        <v>1007</v>
      </c>
      <c r="B54" s="220" t="s">
        <v>885</v>
      </c>
      <c r="C54" s="232" t="s">
        <v>886</v>
      </c>
      <c r="D54" s="218">
        <v>0.64375199999999999</v>
      </c>
      <c r="E54" s="218">
        <v>0.64375199999999999</v>
      </c>
      <c r="F54" s="218">
        <v>0.64375199999999999</v>
      </c>
      <c r="G54" s="218">
        <f t="shared" si="31"/>
        <v>0.64375199999999999</v>
      </c>
      <c r="H54" s="218">
        <f t="shared" si="32"/>
        <v>0.61643806799999989</v>
      </c>
      <c r="I54" s="218">
        <v>0</v>
      </c>
      <c r="J54" s="218">
        <v>0</v>
      </c>
      <c r="K54" s="218">
        <v>0</v>
      </c>
      <c r="L54" s="218">
        <v>0</v>
      </c>
      <c r="M54" s="218">
        <v>0.64375199999999999</v>
      </c>
      <c r="N54" s="218">
        <v>0.61643806799999989</v>
      </c>
      <c r="O54" s="218">
        <v>0</v>
      </c>
      <c r="P54" s="218">
        <v>0</v>
      </c>
      <c r="Q54" s="218">
        <f t="shared" si="3"/>
        <v>0</v>
      </c>
      <c r="R54" s="218">
        <f t="shared" si="6"/>
        <v>2.7313932000000096E-2</v>
      </c>
      <c r="S54" s="228">
        <f t="shared" si="7"/>
        <v>4.2429277112925625</v>
      </c>
      <c r="T54" s="222"/>
      <c r="U54" s="206">
        <f t="shared" si="33"/>
        <v>0.51369838999999995</v>
      </c>
    </row>
    <row r="55" spans="1:21" ht="18.75" customHeight="1">
      <c r="A55" s="235" t="s">
        <v>1008</v>
      </c>
      <c r="B55" s="220" t="s">
        <v>887</v>
      </c>
      <c r="C55" s="232" t="s">
        <v>888</v>
      </c>
      <c r="D55" s="218">
        <v>0.52691999999999994</v>
      </c>
      <c r="E55" s="218">
        <v>0.52691999999999994</v>
      </c>
      <c r="F55" s="218">
        <v>0.52691999999999994</v>
      </c>
      <c r="G55" s="218">
        <f t="shared" si="31"/>
        <v>0.52691999999999994</v>
      </c>
      <c r="H55" s="218">
        <f t="shared" si="32"/>
        <v>0.5049609599999999</v>
      </c>
      <c r="I55" s="218">
        <v>0</v>
      </c>
      <c r="J55" s="218">
        <v>0</v>
      </c>
      <c r="K55" s="218">
        <v>0</v>
      </c>
      <c r="L55" s="218">
        <v>0</v>
      </c>
      <c r="M55" s="218">
        <v>0.52691999999999994</v>
      </c>
      <c r="N55" s="218">
        <v>0.5049609599999999</v>
      </c>
      <c r="O55" s="218">
        <v>0</v>
      </c>
      <c r="P55" s="218">
        <v>0</v>
      </c>
      <c r="Q55" s="218">
        <f t="shared" si="3"/>
        <v>0</v>
      </c>
      <c r="R55" s="218">
        <f t="shared" si="6"/>
        <v>2.1959040000000041E-2</v>
      </c>
      <c r="S55" s="228">
        <f t="shared" si="7"/>
        <v>4.1674333864723376</v>
      </c>
      <c r="T55" s="222"/>
      <c r="U55" s="206">
        <f t="shared" si="33"/>
        <v>0.42080079999999992</v>
      </c>
    </row>
    <row r="56" spans="1:21" ht="18.75" customHeight="1">
      <c r="A56" s="235" t="s">
        <v>1009</v>
      </c>
      <c r="B56" s="220" t="s">
        <v>889</v>
      </c>
      <c r="C56" s="232" t="s">
        <v>890</v>
      </c>
      <c r="D56" s="218">
        <v>0.52691999999999994</v>
      </c>
      <c r="E56" s="218">
        <v>0.52691999999999994</v>
      </c>
      <c r="F56" s="218">
        <v>0.52691999999999994</v>
      </c>
      <c r="G56" s="218">
        <f t="shared" si="31"/>
        <v>0.52691999999999994</v>
      </c>
      <c r="H56" s="218">
        <f t="shared" si="32"/>
        <v>0.504577728</v>
      </c>
      <c r="I56" s="218">
        <v>0</v>
      </c>
      <c r="J56" s="218">
        <v>0</v>
      </c>
      <c r="K56" s="218">
        <v>0</v>
      </c>
      <c r="L56" s="218">
        <v>0</v>
      </c>
      <c r="M56" s="218">
        <v>0.52691999999999994</v>
      </c>
      <c r="N56" s="218">
        <v>0.504577728</v>
      </c>
      <c r="O56" s="218">
        <v>0</v>
      </c>
      <c r="P56" s="218">
        <v>0</v>
      </c>
      <c r="Q56" s="218">
        <f t="shared" si="3"/>
        <v>0</v>
      </c>
      <c r="R56" s="218">
        <f t="shared" si="6"/>
        <v>2.2342271999999941E-2</v>
      </c>
      <c r="S56" s="228">
        <f t="shared" si="7"/>
        <v>4.240163971760408</v>
      </c>
      <c r="T56" s="222"/>
      <c r="U56" s="206">
        <f t="shared" si="33"/>
        <v>0.42048144000000004</v>
      </c>
    </row>
    <row r="57" spans="1:21" ht="18.75" customHeight="1">
      <c r="A57" s="235" t="s">
        <v>1010</v>
      </c>
      <c r="B57" s="220" t="s">
        <v>891</v>
      </c>
      <c r="C57" s="232" t="s">
        <v>892</v>
      </c>
      <c r="D57" s="218">
        <v>0.52691999999999994</v>
      </c>
      <c r="E57" s="218">
        <v>0.52691999999999994</v>
      </c>
      <c r="F57" s="218">
        <v>0.52691999999999994</v>
      </c>
      <c r="G57" s="218">
        <f t="shared" si="31"/>
        <v>0.52691999999999994</v>
      </c>
      <c r="H57" s="218">
        <f t="shared" si="32"/>
        <v>0.504577728</v>
      </c>
      <c r="I57" s="218">
        <v>0</v>
      </c>
      <c r="J57" s="218">
        <v>0</v>
      </c>
      <c r="K57" s="218">
        <v>0</v>
      </c>
      <c r="L57" s="218">
        <v>0</v>
      </c>
      <c r="M57" s="218">
        <v>0.52691999999999994</v>
      </c>
      <c r="N57" s="218">
        <v>0.504577728</v>
      </c>
      <c r="O57" s="218">
        <v>0</v>
      </c>
      <c r="P57" s="218">
        <v>0</v>
      </c>
      <c r="Q57" s="218">
        <f t="shared" si="3"/>
        <v>0</v>
      </c>
      <c r="R57" s="218">
        <f t="shared" si="6"/>
        <v>2.2342271999999941E-2</v>
      </c>
      <c r="S57" s="228">
        <f t="shared" si="7"/>
        <v>4.240163971760408</v>
      </c>
      <c r="T57" s="222"/>
      <c r="U57" s="206">
        <f t="shared" si="33"/>
        <v>0.42048144000000004</v>
      </c>
    </row>
    <row r="58" spans="1:21" ht="18.75" customHeight="1">
      <c r="A58" s="235" t="s">
        <v>1011</v>
      </c>
      <c r="B58" s="220" t="s">
        <v>893</v>
      </c>
      <c r="C58" s="232" t="s">
        <v>894</v>
      </c>
      <c r="D58" s="218">
        <v>0.52691999999999994</v>
      </c>
      <c r="E58" s="218">
        <v>0.52691999999999994</v>
      </c>
      <c r="F58" s="218">
        <v>0.52691999999999994</v>
      </c>
      <c r="G58" s="218">
        <f t="shared" si="31"/>
        <v>0.52691999999999994</v>
      </c>
      <c r="H58" s="218">
        <f t="shared" si="32"/>
        <v>0.50099931600000003</v>
      </c>
      <c r="I58" s="218">
        <v>0</v>
      </c>
      <c r="J58" s="218">
        <v>0</v>
      </c>
      <c r="K58" s="218">
        <v>0</v>
      </c>
      <c r="L58" s="218">
        <v>0</v>
      </c>
      <c r="M58" s="218">
        <v>0.52691999999999994</v>
      </c>
      <c r="N58" s="218">
        <v>0.50099931600000003</v>
      </c>
      <c r="O58" s="218">
        <v>0</v>
      </c>
      <c r="P58" s="218">
        <v>0</v>
      </c>
      <c r="Q58" s="218">
        <f t="shared" si="3"/>
        <v>0</v>
      </c>
      <c r="R58" s="218">
        <f t="shared" si="6"/>
        <v>2.5920683999999916E-2</v>
      </c>
      <c r="S58" s="228">
        <f t="shared" si="7"/>
        <v>4.9192826235481517</v>
      </c>
      <c r="T58" s="222"/>
      <c r="U58" s="206">
        <f t="shared" si="33"/>
        <v>0.41749943000000006</v>
      </c>
    </row>
    <row r="59" spans="1:21" ht="18.75" customHeight="1">
      <c r="A59" s="235" t="s">
        <v>1012</v>
      </c>
      <c r="B59" s="220" t="s">
        <v>893</v>
      </c>
      <c r="C59" s="232" t="s">
        <v>895</v>
      </c>
      <c r="D59" s="218">
        <v>0.52691999999999994</v>
      </c>
      <c r="E59" s="218">
        <v>0.52691999999999994</v>
      </c>
      <c r="F59" s="218">
        <v>0.52691999999999994</v>
      </c>
      <c r="G59" s="218">
        <f t="shared" si="31"/>
        <v>0.52691999999999994</v>
      </c>
      <c r="H59" s="218">
        <f t="shared" si="32"/>
        <v>0.50099931600000003</v>
      </c>
      <c r="I59" s="218">
        <v>0</v>
      </c>
      <c r="J59" s="218">
        <v>0</v>
      </c>
      <c r="K59" s="218">
        <v>0</v>
      </c>
      <c r="L59" s="218">
        <v>0</v>
      </c>
      <c r="M59" s="218">
        <v>0.52691999999999994</v>
      </c>
      <c r="N59" s="218">
        <v>0.50099931600000003</v>
      </c>
      <c r="O59" s="218">
        <v>0</v>
      </c>
      <c r="P59" s="218">
        <v>0</v>
      </c>
      <c r="Q59" s="218">
        <f t="shared" si="3"/>
        <v>0</v>
      </c>
      <c r="R59" s="218">
        <f t="shared" si="6"/>
        <v>2.5920683999999916E-2</v>
      </c>
      <c r="S59" s="228">
        <f t="shared" si="7"/>
        <v>4.9192826235481517</v>
      </c>
      <c r="T59" s="222"/>
      <c r="U59" s="206">
        <f t="shared" si="33"/>
        <v>0.41749943000000006</v>
      </c>
    </row>
    <row r="60" spans="1:21" ht="18.75" customHeight="1">
      <c r="A60" s="235" t="s">
        <v>1013</v>
      </c>
      <c r="B60" s="220" t="s">
        <v>896</v>
      </c>
      <c r="C60" s="232" t="s">
        <v>897</v>
      </c>
      <c r="D60" s="218">
        <v>0.52691999999999994</v>
      </c>
      <c r="E60" s="218">
        <v>0.52691999999999994</v>
      </c>
      <c r="F60" s="218">
        <v>0.52691999999999994</v>
      </c>
      <c r="G60" s="218">
        <f t="shared" si="31"/>
        <v>0.52691999999999994</v>
      </c>
      <c r="H60" s="218">
        <f t="shared" si="32"/>
        <v>0.50240822399999996</v>
      </c>
      <c r="I60" s="218">
        <v>0</v>
      </c>
      <c r="J60" s="218">
        <v>0</v>
      </c>
      <c r="K60" s="218">
        <v>0</v>
      </c>
      <c r="L60" s="218">
        <v>0</v>
      </c>
      <c r="M60" s="218">
        <v>0.52691999999999994</v>
      </c>
      <c r="N60" s="218">
        <v>0.50240822399999996</v>
      </c>
      <c r="O60" s="218">
        <v>0</v>
      </c>
      <c r="P60" s="218">
        <v>0</v>
      </c>
      <c r="Q60" s="218">
        <f t="shared" si="3"/>
        <v>0</v>
      </c>
      <c r="R60" s="218">
        <f t="shared" si="6"/>
        <v>2.4511775999999985E-2</v>
      </c>
      <c r="S60" s="228">
        <f t="shared" si="7"/>
        <v>4.6518970621726234</v>
      </c>
      <c r="T60" s="222"/>
      <c r="U60" s="206">
        <f t="shared" si="33"/>
        <v>0.41867351999999997</v>
      </c>
    </row>
    <row r="61" spans="1:21" ht="18.75" customHeight="1">
      <c r="A61" s="235" t="s">
        <v>1030</v>
      </c>
      <c r="B61" s="220" t="s">
        <v>898</v>
      </c>
      <c r="C61" s="232" t="s">
        <v>899</v>
      </c>
      <c r="D61" s="218">
        <v>0.52691999999999994</v>
      </c>
      <c r="E61" s="218">
        <v>0.52691999999999994</v>
      </c>
      <c r="F61" s="218">
        <v>0.52691999999999994</v>
      </c>
      <c r="G61" s="218">
        <f t="shared" si="31"/>
        <v>0.52691999999999994</v>
      </c>
      <c r="H61" s="218">
        <f t="shared" si="32"/>
        <v>0.50240822399999996</v>
      </c>
      <c r="I61" s="218">
        <v>0</v>
      </c>
      <c r="J61" s="218">
        <v>0</v>
      </c>
      <c r="K61" s="218">
        <v>0</v>
      </c>
      <c r="L61" s="218">
        <v>0</v>
      </c>
      <c r="M61" s="218">
        <v>0.52691999999999994</v>
      </c>
      <c r="N61" s="218">
        <v>0.50240822399999996</v>
      </c>
      <c r="O61" s="218">
        <v>0</v>
      </c>
      <c r="P61" s="218">
        <v>0</v>
      </c>
      <c r="Q61" s="218">
        <f t="shared" si="3"/>
        <v>0</v>
      </c>
      <c r="R61" s="218">
        <f t="shared" si="6"/>
        <v>2.4511775999999985E-2</v>
      </c>
      <c r="S61" s="228">
        <f t="shared" si="7"/>
        <v>4.6518970621726234</v>
      </c>
      <c r="T61" s="222"/>
      <c r="U61" s="206">
        <f t="shared" si="33"/>
        <v>0.41867351999999997</v>
      </c>
    </row>
    <row r="62" spans="1:21" ht="18.75" customHeight="1">
      <c r="A62" s="235" t="s">
        <v>1031</v>
      </c>
      <c r="B62" s="220" t="s">
        <v>900</v>
      </c>
      <c r="C62" s="232" t="s">
        <v>901</v>
      </c>
      <c r="D62" s="218">
        <v>0.39716399999999996</v>
      </c>
      <c r="E62" s="218">
        <v>0.39716399999999996</v>
      </c>
      <c r="F62" s="218">
        <v>0.39716399999999996</v>
      </c>
      <c r="G62" s="218">
        <f t="shared" si="31"/>
        <v>0.39716399999999996</v>
      </c>
      <c r="H62" s="218">
        <f t="shared" si="32"/>
        <v>0.375105036</v>
      </c>
      <c r="I62" s="218">
        <v>0</v>
      </c>
      <c r="J62" s="218">
        <v>0</v>
      </c>
      <c r="K62" s="218">
        <v>0</v>
      </c>
      <c r="L62" s="218">
        <v>0</v>
      </c>
      <c r="M62" s="218">
        <v>0.39716399999999996</v>
      </c>
      <c r="N62" s="218">
        <v>0.375105036</v>
      </c>
      <c r="O62" s="218">
        <v>0</v>
      </c>
      <c r="P62" s="218">
        <v>0</v>
      </c>
      <c r="Q62" s="218">
        <f t="shared" si="3"/>
        <v>0</v>
      </c>
      <c r="R62" s="218">
        <f t="shared" si="6"/>
        <v>2.2058963999999959E-2</v>
      </c>
      <c r="S62" s="228">
        <f t="shared" si="7"/>
        <v>5.5541197087349206</v>
      </c>
      <c r="T62" s="222"/>
      <c r="U62" s="206">
        <f t="shared" si="33"/>
        <v>0.31258753</v>
      </c>
    </row>
    <row r="63" spans="1:21" ht="18.75" customHeight="1">
      <c r="A63" s="235" t="s">
        <v>1032</v>
      </c>
      <c r="B63" s="220" t="s">
        <v>902</v>
      </c>
      <c r="C63" s="232" t="s">
        <v>903</v>
      </c>
      <c r="D63" s="218">
        <v>0.29278799999999999</v>
      </c>
      <c r="E63" s="218">
        <v>0.29278799999999999</v>
      </c>
      <c r="F63" s="218">
        <v>0.29278799999999999</v>
      </c>
      <c r="G63" s="218">
        <f t="shared" si="31"/>
        <v>0.29278799999999999</v>
      </c>
      <c r="H63" s="218">
        <f t="shared" si="32"/>
        <v>0.27267638199999999</v>
      </c>
      <c r="I63" s="218">
        <v>0</v>
      </c>
      <c r="J63" s="218">
        <v>0</v>
      </c>
      <c r="K63" s="218">
        <v>0</v>
      </c>
      <c r="L63" s="218">
        <v>0</v>
      </c>
      <c r="M63" s="218">
        <v>0.29278799999999999</v>
      </c>
      <c r="N63" s="218">
        <v>0.27267638199999999</v>
      </c>
      <c r="O63" s="218">
        <v>0</v>
      </c>
      <c r="P63" s="218">
        <v>0</v>
      </c>
      <c r="Q63" s="218">
        <f t="shared" si="3"/>
        <v>0</v>
      </c>
      <c r="R63" s="218">
        <f t="shared" si="6"/>
        <v>2.0111617999999998E-2</v>
      </c>
      <c r="S63" s="228">
        <f t="shared" si="7"/>
        <v>6.869003511072858</v>
      </c>
      <c r="T63" s="222"/>
      <c r="U63" s="206">
        <f t="shared" si="33"/>
        <v>0.22723031833333335</v>
      </c>
    </row>
    <row r="64" spans="1:21" s="214" customFormat="1" ht="19.5" customHeight="1">
      <c r="A64" s="235" t="s">
        <v>1033</v>
      </c>
      <c r="B64" s="220" t="s">
        <v>904</v>
      </c>
      <c r="C64" s="232" t="s">
        <v>905</v>
      </c>
      <c r="D64" s="233">
        <v>0.29278799999999999</v>
      </c>
      <c r="E64" s="233">
        <v>0.29278799999999999</v>
      </c>
      <c r="F64" s="233">
        <v>0.29278799999999999</v>
      </c>
      <c r="G64" s="218">
        <f>I64+K64+M64+O64</f>
        <v>0.29278799999999999</v>
      </c>
      <c r="H64" s="218">
        <f>J64+L64+N64+P64</f>
        <v>0.27267639399999999</v>
      </c>
      <c r="I64" s="218">
        <v>0</v>
      </c>
      <c r="J64" s="218">
        <f>SUM(J65:J67)</f>
        <v>0</v>
      </c>
      <c r="K64" s="218">
        <v>0</v>
      </c>
      <c r="L64" s="218">
        <f>SUM(L65:L67)</f>
        <v>0</v>
      </c>
      <c r="M64" s="218">
        <v>0.29278799999999999</v>
      </c>
      <c r="N64" s="218">
        <v>0.27267639399999999</v>
      </c>
      <c r="O64" s="218">
        <f>SUM(O65:O67)</f>
        <v>0</v>
      </c>
      <c r="P64" s="218">
        <f>SUM(P65:P67)</f>
        <v>0</v>
      </c>
      <c r="Q64" s="218">
        <f t="shared" si="3"/>
        <v>0</v>
      </c>
      <c r="R64" s="218">
        <f t="shared" si="6"/>
        <v>2.0111606000000004E-2</v>
      </c>
      <c r="S64" s="228">
        <f t="shared" si="7"/>
        <v>6.8689994125442304</v>
      </c>
      <c r="T64" s="222"/>
      <c r="U64" s="206">
        <f t="shared" si="33"/>
        <v>0.22723032833333334</v>
      </c>
    </row>
    <row r="65" spans="1:21" ht="24.75" customHeight="1">
      <c r="A65" s="235" t="s">
        <v>1034</v>
      </c>
      <c r="B65" s="220" t="s">
        <v>906</v>
      </c>
      <c r="C65" s="232" t="s">
        <v>907</v>
      </c>
      <c r="D65" s="218">
        <v>0.30548399999999992</v>
      </c>
      <c r="E65" s="218">
        <v>0.30548399999999992</v>
      </c>
      <c r="F65" s="218">
        <v>0.30548399999999992</v>
      </c>
      <c r="G65" s="218">
        <f t="shared" si="31"/>
        <v>0.30548399999999992</v>
      </c>
      <c r="H65" s="218">
        <f t="shared" si="32"/>
        <v>0.28794871999999999</v>
      </c>
      <c r="I65" s="218">
        <v>0</v>
      </c>
      <c r="J65" s="218">
        <v>0</v>
      </c>
      <c r="K65" s="218">
        <v>0</v>
      </c>
      <c r="L65" s="218">
        <v>0</v>
      </c>
      <c r="M65" s="218">
        <v>0.30548399999999992</v>
      </c>
      <c r="N65" s="218">
        <v>0.28794871999999999</v>
      </c>
      <c r="O65" s="218">
        <v>0</v>
      </c>
      <c r="P65" s="218">
        <v>0</v>
      </c>
      <c r="Q65" s="218">
        <f t="shared" si="3"/>
        <v>0</v>
      </c>
      <c r="R65" s="218">
        <f t="shared" si="6"/>
        <v>1.7535279999999931E-2</v>
      </c>
      <c r="S65" s="228">
        <f t="shared" si="7"/>
        <v>5.7401631509342339</v>
      </c>
      <c r="T65" s="222"/>
      <c r="U65" s="206">
        <f t="shared" si="33"/>
        <v>0.23995726666666667</v>
      </c>
    </row>
    <row r="66" spans="1:21" ht="24" customHeight="1">
      <c r="A66" s="235" t="s">
        <v>1035</v>
      </c>
      <c r="B66" s="220" t="s">
        <v>908</v>
      </c>
      <c r="C66" s="232" t="s">
        <v>909</v>
      </c>
      <c r="D66" s="218">
        <v>0.41776799999999997</v>
      </c>
      <c r="E66" s="218">
        <v>0.41776799999999997</v>
      </c>
      <c r="F66" s="218">
        <v>0.41776799999999997</v>
      </c>
      <c r="G66" s="218">
        <f t="shared" si="31"/>
        <v>0.41776799999999997</v>
      </c>
      <c r="H66" s="218">
        <f t="shared" si="32"/>
        <v>0.3902506</v>
      </c>
      <c r="I66" s="218">
        <v>0</v>
      </c>
      <c r="J66" s="218">
        <v>0</v>
      </c>
      <c r="K66" s="218">
        <v>0</v>
      </c>
      <c r="L66" s="218">
        <v>0</v>
      </c>
      <c r="M66" s="218">
        <v>0.41776799999999997</v>
      </c>
      <c r="N66" s="218">
        <v>0.3902506</v>
      </c>
      <c r="O66" s="218">
        <v>0</v>
      </c>
      <c r="P66" s="218">
        <v>0</v>
      </c>
      <c r="Q66" s="218">
        <f t="shared" si="3"/>
        <v>0</v>
      </c>
      <c r="R66" s="218">
        <f t="shared" si="6"/>
        <v>2.751739999999997E-2</v>
      </c>
      <c r="S66" s="228">
        <f t="shared" si="7"/>
        <v>6.5867658604775796</v>
      </c>
      <c r="T66" s="222"/>
      <c r="U66" s="206">
        <f t="shared" si="33"/>
        <v>0.32520883333333334</v>
      </c>
    </row>
    <row r="67" spans="1:21" ht="27.75" customHeight="1">
      <c r="A67" s="235" t="s">
        <v>1036</v>
      </c>
      <c r="B67" s="220" t="s">
        <v>910</v>
      </c>
      <c r="C67" s="232" t="s">
        <v>911</v>
      </c>
      <c r="D67" s="218">
        <v>0.54032400000000003</v>
      </c>
      <c r="E67" s="218">
        <v>0.54032400000000003</v>
      </c>
      <c r="F67" s="218">
        <v>0.54032400000000003</v>
      </c>
      <c r="G67" s="218">
        <f t="shared" si="31"/>
        <v>0.54032400000000003</v>
      </c>
      <c r="H67" s="218">
        <f t="shared" si="32"/>
        <v>0.51566860000000003</v>
      </c>
      <c r="I67" s="218">
        <v>0</v>
      </c>
      <c r="J67" s="218">
        <v>0</v>
      </c>
      <c r="K67" s="218">
        <v>0</v>
      </c>
      <c r="L67" s="218">
        <v>0</v>
      </c>
      <c r="M67" s="218">
        <v>0.54032400000000003</v>
      </c>
      <c r="N67" s="218">
        <v>0.51566860000000003</v>
      </c>
      <c r="O67" s="218">
        <v>0</v>
      </c>
      <c r="P67" s="218">
        <v>0</v>
      </c>
      <c r="Q67" s="218">
        <f t="shared" si="3"/>
        <v>0</v>
      </c>
      <c r="R67" s="218">
        <f t="shared" si="6"/>
        <v>2.4655399999999994E-2</v>
      </c>
      <c r="S67" s="228">
        <f t="shared" si="7"/>
        <v>4.5630769686336334</v>
      </c>
      <c r="T67" s="222"/>
      <c r="U67" s="206">
        <f>N67/1.2</f>
        <v>0.42972383333333336</v>
      </c>
    </row>
    <row r="68" spans="1:21" ht="27.75" customHeight="1">
      <c r="A68" s="235" t="s">
        <v>1073</v>
      </c>
      <c r="B68" s="220" t="s">
        <v>1075</v>
      </c>
      <c r="C68" s="232" t="s">
        <v>1074</v>
      </c>
      <c r="D68" s="218">
        <v>0</v>
      </c>
      <c r="E68" s="218">
        <v>0</v>
      </c>
      <c r="F68" s="218">
        <v>0</v>
      </c>
      <c r="G68" s="218">
        <f t="shared" ref="G68" si="34">I68+K68+M68+O68</f>
        <v>0</v>
      </c>
      <c r="H68" s="218">
        <f t="shared" ref="H68" si="35">J68+L68+N68+P68</f>
        <v>0.79534260000000001</v>
      </c>
      <c r="I68" s="218">
        <v>0</v>
      </c>
      <c r="J68" s="218">
        <v>0</v>
      </c>
      <c r="K68" s="218">
        <v>0</v>
      </c>
      <c r="L68" s="218">
        <v>0</v>
      </c>
      <c r="M68" s="218">
        <v>0</v>
      </c>
      <c r="N68" s="218">
        <v>0</v>
      </c>
      <c r="O68" s="218">
        <v>0</v>
      </c>
      <c r="P68" s="267">
        <f>0.6627855*1.2</f>
        <v>0.79534260000000001</v>
      </c>
      <c r="Q68" s="218">
        <f t="shared" ref="Q68" si="36">O68-P68</f>
        <v>-0.79534260000000001</v>
      </c>
      <c r="R68" s="218">
        <f t="shared" ref="R68" si="37">G68-H68</f>
        <v>-0.79534260000000001</v>
      </c>
      <c r="S68" s="228" t="e">
        <f t="shared" ref="S68" si="38">R68*100/G68</f>
        <v>#DIV/0!</v>
      </c>
      <c r="T68" s="222"/>
      <c r="U68" s="206">
        <f>N68/1.2</f>
        <v>0</v>
      </c>
    </row>
    <row r="69" spans="1:21" s="213" customFormat="1" ht="30.75" customHeight="1">
      <c r="A69" s="224" t="s">
        <v>109</v>
      </c>
      <c r="B69" s="237" t="s">
        <v>854</v>
      </c>
      <c r="C69" s="224" t="s">
        <v>837</v>
      </c>
      <c r="D69" s="233">
        <f>D70</f>
        <v>1.6080000000000001</v>
      </c>
      <c r="E69" s="233">
        <f>E70</f>
        <v>1.6080000000000001</v>
      </c>
      <c r="F69" s="233">
        <f>F70</f>
        <v>1.6080000000000001</v>
      </c>
      <c r="G69" s="219">
        <f>G70</f>
        <v>1.6080000000000001</v>
      </c>
      <c r="H69" s="219">
        <f t="shared" ref="H69:P69" si="39">H70</f>
        <v>1.3467447239999999</v>
      </c>
      <c r="I69" s="219">
        <f>I70</f>
        <v>0</v>
      </c>
      <c r="J69" s="219">
        <f t="shared" si="39"/>
        <v>0</v>
      </c>
      <c r="K69" s="219">
        <f t="shared" si="39"/>
        <v>0</v>
      </c>
      <c r="L69" s="219">
        <f t="shared" si="39"/>
        <v>0</v>
      </c>
      <c r="M69" s="219">
        <f t="shared" si="39"/>
        <v>1.6080000000000001</v>
      </c>
      <c r="N69" s="219">
        <f t="shared" si="39"/>
        <v>0</v>
      </c>
      <c r="O69" s="219">
        <f t="shared" si="39"/>
        <v>0</v>
      </c>
      <c r="P69" s="219">
        <f t="shared" si="39"/>
        <v>1.3467447239999999</v>
      </c>
      <c r="Q69" s="219">
        <f t="shared" si="3"/>
        <v>-1.3467447239999999</v>
      </c>
      <c r="R69" s="219">
        <f t="shared" si="6"/>
        <v>0.2612552760000002</v>
      </c>
      <c r="S69" s="228">
        <f t="shared" si="7"/>
        <v>16.247218656716431</v>
      </c>
      <c r="T69" s="234"/>
    </row>
    <row r="70" spans="1:21" s="255" customFormat="1" ht="30.75" customHeight="1">
      <c r="A70" s="235" t="s">
        <v>864</v>
      </c>
      <c r="B70" s="254" t="s">
        <v>912</v>
      </c>
      <c r="C70" s="235" t="s">
        <v>913</v>
      </c>
      <c r="D70" s="236">
        <f>(1.34)*1.2</f>
        <v>1.6080000000000001</v>
      </c>
      <c r="E70" s="236">
        <v>1.6080000000000001</v>
      </c>
      <c r="F70" s="236">
        <v>1.6080000000000001</v>
      </c>
      <c r="G70" s="267">
        <f>I70+K70+M70+O70</f>
        <v>1.6080000000000001</v>
      </c>
      <c r="H70" s="218">
        <f>J70+L70+N70+P70</f>
        <v>1.3467447239999999</v>
      </c>
      <c r="I70" s="218">
        <v>0</v>
      </c>
      <c r="J70" s="218">
        <v>0</v>
      </c>
      <c r="K70" s="218">
        <v>0</v>
      </c>
      <c r="L70" s="218">
        <v>0</v>
      </c>
      <c r="M70" s="218">
        <v>1.6080000000000001</v>
      </c>
      <c r="N70" s="218">
        <v>0</v>
      </c>
      <c r="O70" s="218">
        <v>0</v>
      </c>
      <c r="P70" s="218">
        <f>1.12228727*1.2</f>
        <v>1.3467447239999999</v>
      </c>
      <c r="Q70" s="218">
        <f t="shared" si="3"/>
        <v>-1.3467447239999999</v>
      </c>
      <c r="R70" s="218">
        <f t="shared" si="6"/>
        <v>0.2612552760000002</v>
      </c>
      <c r="S70" s="228">
        <f t="shared" si="7"/>
        <v>16.247218656716431</v>
      </c>
      <c r="T70" s="264"/>
    </row>
    <row r="71" spans="1:21" s="213" customFormat="1" ht="23.25" customHeight="1">
      <c r="A71" s="224" t="s">
        <v>117</v>
      </c>
      <c r="B71" s="225" t="s">
        <v>855</v>
      </c>
      <c r="C71" s="224" t="s">
        <v>837</v>
      </c>
      <c r="D71" s="219">
        <f t="shared" ref="D71" si="40">D72</f>
        <v>76.400532899999988</v>
      </c>
      <c r="E71" s="219">
        <f t="shared" ref="E71" si="41">E72</f>
        <v>76.400532899999988</v>
      </c>
      <c r="F71" s="219">
        <f t="shared" ref="F71" si="42">F72</f>
        <v>76.400532899999988</v>
      </c>
      <c r="G71" s="219">
        <f t="shared" ref="G71:H71" si="43">G72</f>
        <v>76.400532899999988</v>
      </c>
      <c r="H71" s="219">
        <f t="shared" si="43"/>
        <v>14.240494955999997</v>
      </c>
      <c r="I71" s="219">
        <f>I72</f>
        <v>2.04</v>
      </c>
      <c r="J71" s="219">
        <f>J72</f>
        <v>2.0191614599999999</v>
      </c>
      <c r="K71" s="219">
        <f t="shared" ref="K71:P71" si="44">K72</f>
        <v>0.1897452</v>
      </c>
      <c r="L71" s="219">
        <f t="shared" si="44"/>
        <v>0.177102432</v>
      </c>
      <c r="M71" s="219">
        <f t="shared" si="44"/>
        <v>12.6594792</v>
      </c>
      <c r="N71" s="219">
        <f t="shared" si="44"/>
        <v>9.5776965959999991</v>
      </c>
      <c r="O71" s="219">
        <f t="shared" si="44"/>
        <v>61.511308499999991</v>
      </c>
      <c r="P71" s="219">
        <f t="shared" si="44"/>
        <v>2.4665344679999999</v>
      </c>
      <c r="Q71" s="219">
        <f t="shared" si="3"/>
        <v>59.044774031999992</v>
      </c>
      <c r="R71" s="219">
        <f t="shared" si="6"/>
        <v>62.160037943999988</v>
      </c>
      <c r="S71" s="228">
        <f t="shared" si="7"/>
        <v>81.360738707622289</v>
      </c>
      <c r="T71" s="234"/>
    </row>
    <row r="72" spans="1:21" s="213" customFormat="1" ht="24" customHeight="1">
      <c r="A72" s="224" t="s">
        <v>856</v>
      </c>
      <c r="B72" s="225" t="s">
        <v>857</v>
      </c>
      <c r="C72" s="224" t="s">
        <v>837</v>
      </c>
      <c r="D72" s="219">
        <f>SUM(D73:D91)</f>
        <v>76.400532899999988</v>
      </c>
      <c r="E72" s="219">
        <f t="shared" ref="E72:F72" si="45">SUM(E73:E91)</f>
        <v>76.400532899999988</v>
      </c>
      <c r="F72" s="219">
        <f t="shared" si="45"/>
        <v>76.400532899999988</v>
      </c>
      <c r="G72" s="219">
        <f>SUM(G73:G91)</f>
        <v>76.400532899999988</v>
      </c>
      <c r="H72" s="219">
        <f>SUM(H73:H91)</f>
        <v>14.240494955999997</v>
      </c>
      <c r="I72" s="219">
        <f>SUM(I73:I91)</f>
        <v>2.04</v>
      </c>
      <c r="J72" s="219">
        <f t="shared" ref="J72:O72" si="46">SUM(J73:J91)</f>
        <v>2.0191614599999999</v>
      </c>
      <c r="K72" s="219">
        <f t="shared" si="46"/>
        <v>0.1897452</v>
      </c>
      <c r="L72" s="219">
        <f t="shared" si="46"/>
        <v>0.177102432</v>
      </c>
      <c r="M72" s="219">
        <f t="shared" si="46"/>
        <v>12.6594792</v>
      </c>
      <c r="N72" s="219">
        <f t="shared" si="46"/>
        <v>9.5776965959999991</v>
      </c>
      <c r="O72" s="219">
        <f t="shared" si="46"/>
        <v>61.511308499999991</v>
      </c>
      <c r="P72" s="219">
        <f>SUM(P73:P91)</f>
        <v>2.4665344679999999</v>
      </c>
      <c r="Q72" s="219">
        <f t="shared" si="3"/>
        <v>59.044774031999992</v>
      </c>
      <c r="R72" s="219">
        <f t="shared" si="6"/>
        <v>62.160037943999988</v>
      </c>
      <c r="S72" s="228">
        <f t="shared" si="7"/>
        <v>81.360738707622289</v>
      </c>
      <c r="T72" s="234"/>
    </row>
    <row r="73" spans="1:21" s="213" customFormat="1" ht="24" customHeight="1">
      <c r="A73" s="235" t="s">
        <v>1058</v>
      </c>
      <c r="B73" s="269" t="s">
        <v>1037</v>
      </c>
      <c r="C73" s="270" t="s">
        <v>1038</v>
      </c>
      <c r="D73" s="219">
        <v>3.5900639999999999</v>
      </c>
      <c r="E73" s="219">
        <v>3.5900639999999999</v>
      </c>
      <c r="F73" s="219">
        <v>3.5900639999999999</v>
      </c>
      <c r="G73" s="218">
        <f t="shared" ref="G73:G83" si="47">I73+K73+M73+O73</f>
        <v>3.5900639999999999</v>
      </c>
      <c r="H73" s="218">
        <f t="shared" ref="H73:H83" si="48">J73+L73+N73+P73</f>
        <v>0</v>
      </c>
      <c r="I73" s="218">
        <v>0</v>
      </c>
      <c r="J73" s="218">
        <v>0</v>
      </c>
      <c r="K73" s="218">
        <v>0</v>
      </c>
      <c r="L73" s="218">
        <v>0</v>
      </c>
      <c r="M73" s="218">
        <v>0</v>
      </c>
      <c r="N73" s="218">
        <v>0</v>
      </c>
      <c r="O73" s="218">
        <v>3.5900639999999999</v>
      </c>
      <c r="P73" s="218">
        <v>0</v>
      </c>
      <c r="Q73" s="218">
        <f t="shared" ref="Q73:Q83" si="49">O73-P73</f>
        <v>3.5900639999999999</v>
      </c>
      <c r="R73" s="218">
        <f t="shared" ref="R73:R83" si="50">G73-H73</f>
        <v>3.5900639999999999</v>
      </c>
      <c r="S73" s="228">
        <f t="shared" ref="S73:S83" si="51">R73*100/G73</f>
        <v>100</v>
      </c>
      <c r="T73" s="234"/>
    </row>
    <row r="74" spans="1:21" s="213" customFormat="1" ht="24" customHeight="1">
      <c r="A74" s="235" t="s">
        <v>929</v>
      </c>
      <c r="B74" s="269" t="s">
        <v>1039</v>
      </c>
      <c r="C74" s="270" t="s">
        <v>924</v>
      </c>
      <c r="D74" s="219">
        <v>2.455889784</v>
      </c>
      <c r="E74" s="219">
        <v>2.455889784</v>
      </c>
      <c r="F74" s="219">
        <v>2.455889784</v>
      </c>
      <c r="G74" s="218">
        <f t="shared" si="47"/>
        <v>2.455889784</v>
      </c>
      <c r="H74" s="218">
        <f t="shared" si="48"/>
        <v>0</v>
      </c>
      <c r="I74" s="218">
        <v>0</v>
      </c>
      <c r="J74" s="218">
        <v>0</v>
      </c>
      <c r="K74" s="218">
        <v>0</v>
      </c>
      <c r="L74" s="218">
        <v>0</v>
      </c>
      <c r="M74" s="218">
        <v>0</v>
      </c>
      <c r="N74" s="218">
        <v>0</v>
      </c>
      <c r="O74" s="218">
        <v>2.455889784</v>
      </c>
      <c r="P74" s="218">
        <v>0</v>
      </c>
      <c r="Q74" s="218">
        <f t="shared" si="49"/>
        <v>2.455889784</v>
      </c>
      <c r="R74" s="218">
        <f t="shared" si="50"/>
        <v>2.455889784</v>
      </c>
      <c r="S74" s="228">
        <f t="shared" si="51"/>
        <v>100</v>
      </c>
      <c r="T74" s="234"/>
    </row>
    <row r="75" spans="1:21" s="213" customFormat="1" ht="24" customHeight="1">
      <c r="A75" s="235" t="s">
        <v>930</v>
      </c>
      <c r="B75" s="269" t="s">
        <v>1040</v>
      </c>
      <c r="C75" s="270" t="s">
        <v>1041</v>
      </c>
      <c r="D75" s="219">
        <v>1.4364303599999999</v>
      </c>
      <c r="E75" s="219">
        <v>1.4364303599999999</v>
      </c>
      <c r="F75" s="219">
        <v>1.4364303599999999</v>
      </c>
      <c r="G75" s="218">
        <f t="shared" si="47"/>
        <v>1.4364303599999999</v>
      </c>
      <c r="H75" s="218">
        <f t="shared" si="48"/>
        <v>0</v>
      </c>
      <c r="I75" s="218">
        <v>0</v>
      </c>
      <c r="J75" s="218">
        <v>0</v>
      </c>
      <c r="K75" s="218">
        <v>0</v>
      </c>
      <c r="L75" s="218">
        <v>0</v>
      </c>
      <c r="M75" s="218">
        <v>0</v>
      </c>
      <c r="N75" s="218">
        <v>0</v>
      </c>
      <c r="O75" s="218">
        <v>1.4364303599999999</v>
      </c>
      <c r="P75" s="218">
        <v>0</v>
      </c>
      <c r="Q75" s="218">
        <f t="shared" si="49"/>
        <v>1.4364303599999999</v>
      </c>
      <c r="R75" s="218">
        <f t="shared" si="50"/>
        <v>1.4364303599999999</v>
      </c>
      <c r="S75" s="228">
        <f t="shared" si="51"/>
        <v>100</v>
      </c>
      <c r="T75" s="234"/>
    </row>
    <row r="76" spans="1:21" s="213" customFormat="1" ht="24" customHeight="1">
      <c r="A76" s="235" t="s">
        <v>931</v>
      </c>
      <c r="B76" s="269" t="s">
        <v>1042</v>
      </c>
      <c r="C76" s="270" t="s">
        <v>1043</v>
      </c>
      <c r="D76" s="219">
        <v>8.5671227999999982</v>
      </c>
      <c r="E76" s="219">
        <v>8.5671227999999982</v>
      </c>
      <c r="F76" s="219">
        <v>8.5671227999999982</v>
      </c>
      <c r="G76" s="218">
        <f t="shared" si="47"/>
        <v>8.5671227999999982</v>
      </c>
      <c r="H76" s="218">
        <f t="shared" si="48"/>
        <v>0</v>
      </c>
      <c r="I76" s="218">
        <v>0</v>
      </c>
      <c r="J76" s="218">
        <v>0</v>
      </c>
      <c r="K76" s="218">
        <v>0</v>
      </c>
      <c r="L76" s="218">
        <v>0</v>
      </c>
      <c r="M76" s="218">
        <v>0</v>
      </c>
      <c r="N76" s="218">
        <v>0</v>
      </c>
      <c r="O76" s="218">
        <v>8.5671227999999982</v>
      </c>
      <c r="P76" s="218">
        <v>0</v>
      </c>
      <c r="Q76" s="218">
        <f t="shared" si="49"/>
        <v>8.5671227999999982</v>
      </c>
      <c r="R76" s="218">
        <f t="shared" si="50"/>
        <v>8.5671227999999982</v>
      </c>
      <c r="S76" s="228">
        <f t="shared" si="51"/>
        <v>100</v>
      </c>
      <c r="T76" s="234"/>
    </row>
    <row r="77" spans="1:21" s="213" customFormat="1" ht="24" customHeight="1">
      <c r="A77" s="235" t="s">
        <v>932</v>
      </c>
      <c r="B77" s="269" t="s">
        <v>1044</v>
      </c>
      <c r="C77" s="270" t="s">
        <v>1045</v>
      </c>
      <c r="D77" s="219">
        <v>5.5612427999999996</v>
      </c>
      <c r="E77" s="219">
        <v>5.5612427999999996</v>
      </c>
      <c r="F77" s="219">
        <v>5.5612427999999996</v>
      </c>
      <c r="G77" s="218">
        <f t="shared" si="47"/>
        <v>5.5612427999999996</v>
      </c>
      <c r="H77" s="218">
        <f t="shared" si="48"/>
        <v>0</v>
      </c>
      <c r="I77" s="218">
        <v>0</v>
      </c>
      <c r="J77" s="218">
        <v>0</v>
      </c>
      <c r="K77" s="218">
        <v>0</v>
      </c>
      <c r="L77" s="218">
        <v>0</v>
      </c>
      <c r="M77" s="218">
        <v>0</v>
      </c>
      <c r="N77" s="218">
        <v>0</v>
      </c>
      <c r="O77" s="218">
        <v>5.5612427999999996</v>
      </c>
      <c r="P77" s="218">
        <v>0</v>
      </c>
      <c r="Q77" s="218">
        <f t="shared" si="49"/>
        <v>5.5612427999999996</v>
      </c>
      <c r="R77" s="218">
        <f t="shared" si="50"/>
        <v>5.5612427999999996</v>
      </c>
      <c r="S77" s="228">
        <f t="shared" si="51"/>
        <v>100</v>
      </c>
      <c r="T77" s="234"/>
    </row>
    <row r="78" spans="1:21" s="213" customFormat="1" ht="24" customHeight="1">
      <c r="A78" s="235" t="s">
        <v>933</v>
      </c>
      <c r="B78" s="269" t="s">
        <v>1046</v>
      </c>
      <c r="C78" s="270" t="s">
        <v>1047</v>
      </c>
      <c r="D78" s="219">
        <v>6.0830039999999999</v>
      </c>
      <c r="E78" s="219">
        <v>6.0830039999999999</v>
      </c>
      <c r="F78" s="219">
        <v>6.0830039999999999</v>
      </c>
      <c r="G78" s="218">
        <f t="shared" si="47"/>
        <v>6.0830039999999999</v>
      </c>
      <c r="H78" s="218">
        <f t="shared" si="48"/>
        <v>0</v>
      </c>
      <c r="I78" s="218">
        <v>0</v>
      </c>
      <c r="J78" s="218">
        <v>0</v>
      </c>
      <c r="K78" s="218">
        <v>0</v>
      </c>
      <c r="L78" s="218">
        <v>0</v>
      </c>
      <c r="M78" s="218">
        <v>0</v>
      </c>
      <c r="N78" s="218">
        <v>0</v>
      </c>
      <c r="O78" s="218">
        <v>6.0830039999999999</v>
      </c>
      <c r="P78" s="218">
        <v>0</v>
      </c>
      <c r="Q78" s="218">
        <f t="shared" si="49"/>
        <v>6.0830039999999999</v>
      </c>
      <c r="R78" s="218">
        <f t="shared" si="50"/>
        <v>6.0830039999999999</v>
      </c>
      <c r="S78" s="228">
        <f t="shared" si="51"/>
        <v>100</v>
      </c>
      <c r="T78" s="234"/>
    </row>
    <row r="79" spans="1:21" s="213" customFormat="1" ht="24" customHeight="1">
      <c r="A79" s="235" t="s">
        <v>934</v>
      </c>
      <c r="B79" s="269" t="s">
        <v>1048</v>
      </c>
      <c r="C79" s="270" t="s">
        <v>1049</v>
      </c>
      <c r="D79" s="219">
        <v>2.0478239999999999</v>
      </c>
      <c r="E79" s="219">
        <v>2.0478239999999999</v>
      </c>
      <c r="F79" s="219">
        <v>2.0478239999999999</v>
      </c>
      <c r="G79" s="218">
        <f t="shared" si="47"/>
        <v>2.0478239999999999</v>
      </c>
      <c r="H79" s="218">
        <f t="shared" si="48"/>
        <v>0</v>
      </c>
      <c r="I79" s="218">
        <v>0</v>
      </c>
      <c r="J79" s="218">
        <v>0</v>
      </c>
      <c r="K79" s="218">
        <v>0</v>
      </c>
      <c r="L79" s="218">
        <v>0</v>
      </c>
      <c r="M79" s="218">
        <v>0</v>
      </c>
      <c r="N79" s="218">
        <v>0</v>
      </c>
      <c r="O79" s="218">
        <v>2.0478239999999999</v>
      </c>
      <c r="P79" s="218">
        <v>0</v>
      </c>
      <c r="Q79" s="218">
        <f t="shared" si="49"/>
        <v>2.0478239999999999</v>
      </c>
      <c r="R79" s="218">
        <f t="shared" si="50"/>
        <v>2.0478239999999999</v>
      </c>
      <c r="S79" s="228">
        <f t="shared" si="51"/>
        <v>100</v>
      </c>
      <c r="T79" s="234"/>
    </row>
    <row r="80" spans="1:21" s="213" customFormat="1" ht="24" customHeight="1">
      <c r="A80" s="235" t="s">
        <v>935</v>
      </c>
      <c r="B80" s="269" t="s">
        <v>1050</v>
      </c>
      <c r="C80" s="270" t="s">
        <v>1051</v>
      </c>
      <c r="D80" s="219">
        <v>2.0478239999999999</v>
      </c>
      <c r="E80" s="219">
        <v>2.0478239999999999</v>
      </c>
      <c r="F80" s="219">
        <v>2.0478239999999999</v>
      </c>
      <c r="G80" s="218">
        <f t="shared" si="47"/>
        <v>2.0478239999999999</v>
      </c>
      <c r="H80" s="218">
        <f t="shared" si="48"/>
        <v>0</v>
      </c>
      <c r="I80" s="218">
        <v>0</v>
      </c>
      <c r="J80" s="218">
        <v>0</v>
      </c>
      <c r="K80" s="218">
        <v>0</v>
      </c>
      <c r="L80" s="218">
        <v>0</v>
      </c>
      <c r="M80" s="218">
        <v>0</v>
      </c>
      <c r="N80" s="218">
        <v>0</v>
      </c>
      <c r="O80" s="218">
        <v>2.0478239999999999</v>
      </c>
      <c r="P80" s="218">
        <v>0</v>
      </c>
      <c r="Q80" s="218">
        <f t="shared" si="49"/>
        <v>2.0478239999999999</v>
      </c>
      <c r="R80" s="218">
        <f t="shared" si="50"/>
        <v>2.0478239999999999</v>
      </c>
      <c r="S80" s="228">
        <f t="shared" si="51"/>
        <v>100</v>
      </c>
      <c r="T80" s="234"/>
    </row>
    <row r="81" spans="1:21" s="213" customFormat="1" ht="24" customHeight="1">
      <c r="A81" s="235" t="s">
        <v>936</v>
      </c>
      <c r="B81" s="269" t="s">
        <v>1052</v>
      </c>
      <c r="C81" s="270" t="s">
        <v>1053</v>
      </c>
      <c r="D81" s="219">
        <v>5.4601771559999994</v>
      </c>
      <c r="E81" s="219">
        <v>5.4601771559999994</v>
      </c>
      <c r="F81" s="219">
        <v>5.4601771559999994</v>
      </c>
      <c r="G81" s="218">
        <f t="shared" si="47"/>
        <v>5.4601771559999994</v>
      </c>
      <c r="H81" s="218">
        <f t="shared" si="48"/>
        <v>0</v>
      </c>
      <c r="I81" s="218">
        <v>0</v>
      </c>
      <c r="J81" s="218">
        <v>0</v>
      </c>
      <c r="K81" s="218">
        <v>0</v>
      </c>
      <c r="L81" s="218">
        <v>0</v>
      </c>
      <c r="M81" s="218">
        <v>0</v>
      </c>
      <c r="N81" s="218">
        <v>0</v>
      </c>
      <c r="O81" s="218">
        <v>5.4601771559999994</v>
      </c>
      <c r="P81" s="218">
        <v>0</v>
      </c>
      <c r="Q81" s="218">
        <f t="shared" si="49"/>
        <v>5.4601771559999994</v>
      </c>
      <c r="R81" s="218">
        <f t="shared" si="50"/>
        <v>5.4601771559999994</v>
      </c>
      <c r="S81" s="228">
        <f t="shared" si="51"/>
        <v>100</v>
      </c>
      <c r="T81" s="234"/>
    </row>
    <row r="82" spans="1:21" s="213" customFormat="1" ht="24" customHeight="1">
      <c r="A82" s="235" t="s">
        <v>1059</v>
      </c>
      <c r="B82" s="269" t="s">
        <v>1054</v>
      </c>
      <c r="C82" s="270" t="s">
        <v>1055</v>
      </c>
      <c r="D82" s="219">
        <v>3.6406847999999998</v>
      </c>
      <c r="E82" s="219">
        <v>3.6406847999999998</v>
      </c>
      <c r="F82" s="219">
        <v>3.6406847999999998</v>
      </c>
      <c r="G82" s="218">
        <f t="shared" si="47"/>
        <v>3.6406847999999998</v>
      </c>
      <c r="H82" s="218">
        <f t="shared" si="48"/>
        <v>0</v>
      </c>
      <c r="I82" s="218">
        <v>0</v>
      </c>
      <c r="J82" s="218">
        <v>0</v>
      </c>
      <c r="K82" s="218">
        <v>0</v>
      </c>
      <c r="L82" s="218">
        <v>0</v>
      </c>
      <c r="M82" s="218">
        <v>0</v>
      </c>
      <c r="N82" s="218">
        <v>0</v>
      </c>
      <c r="O82" s="218">
        <v>3.6406847999999998</v>
      </c>
      <c r="P82" s="218">
        <v>0</v>
      </c>
      <c r="Q82" s="218">
        <f t="shared" si="49"/>
        <v>3.6406847999999998</v>
      </c>
      <c r="R82" s="218">
        <f t="shared" si="50"/>
        <v>3.6406847999999998</v>
      </c>
      <c r="S82" s="228">
        <f t="shared" si="51"/>
        <v>100</v>
      </c>
      <c r="T82" s="234"/>
    </row>
    <row r="83" spans="1:21" s="213" customFormat="1" ht="24" customHeight="1">
      <c r="A83" s="235" t="s">
        <v>1060</v>
      </c>
      <c r="B83" s="269" t="s">
        <v>1056</v>
      </c>
      <c r="C83" s="270" t="s">
        <v>1057</v>
      </c>
      <c r="D83" s="219">
        <v>20.6210448</v>
      </c>
      <c r="E83" s="219">
        <v>20.6210448</v>
      </c>
      <c r="F83" s="219">
        <v>20.6210448</v>
      </c>
      <c r="G83" s="218">
        <f t="shared" si="47"/>
        <v>20.6210448</v>
      </c>
      <c r="H83" s="218">
        <f t="shared" si="48"/>
        <v>0</v>
      </c>
      <c r="I83" s="218">
        <v>0</v>
      </c>
      <c r="J83" s="218">
        <v>0</v>
      </c>
      <c r="K83" s="218">
        <v>0</v>
      </c>
      <c r="L83" s="218">
        <v>0</v>
      </c>
      <c r="M83" s="218">
        <v>0</v>
      </c>
      <c r="N83" s="218">
        <v>0</v>
      </c>
      <c r="O83" s="218">
        <v>20.6210448</v>
      </c>
      <c r="P83" s="218">
        <v>0</v>
      </c>
      <c r="Q83" s="218">
        <f t="shared" si="49"/>
        <v>20.6210448</v>
      </c>
      <c r="R83" s="218">
        <f t="shared" si="50"/>
        <v>20.6210448</v>
      </c>
      <c r="S83" s="228">
        <f t="shared" si="51"/>
        <v>100</v>
      </c>
      <c r="T83" s="234"/>
    </row>
    <row r="84" spans="1:21" s="213" customFormat="1" ht="24" customHeight="1">
      <c r="A84" s="235" t="s">
        <v>1061</v>
      </c>
      <c r="B84" s="238" t="s">
        <v>983</v>
      </c>
      <c r="C84" s="232" t="s">
        <v>921</v>
      </c>
      <c r="D84" s="219">
        <v>5.0647703999999996</v>
      </c>
      <c r="E84" s="219">
        <v>5.0647703999999996</v>
      </c>
      <c r="F84" s="219">
        <v>5.0647703999999996</v>
      </c>
      <c r="G84" s="218">
        <f>I84+K84+M84+O84</f>
        <v>5.0647703999999996</v>
      </c>
      <c r="H84" s="218">
        <f>J84+L84+N84+P84</f>
        <v>5.0182440000000001</v>
      </c>
      <c r="I84" s="218">
        <v>0</v>
      </c>
      <c r="J84" s="218">
        <v>0</v>
      </c>
      <c r="K84" s="218">
        <v>0</v>
      </c>
      <c r="L84" s="218">
        <v>0</v>
      </c>
      <c r="M84" s="218">
        <v>5.0647703999999996</v>
      </c>
      <c r="N84" s="218">
        <v>5.0182440000000001</v>
      </c>
      <c r="O84" s="218">
        <v>0</v>
      </c>
      <c r="P84" s="218">
        <v>0</v>
      </c>
      <c r="Q84" s="218">
        <f t="shared" si="3"/>
        <v>0</v>
      </c>
      <c r="R84" s="218">
        <f t="shared" si="6"/>
        <v>4.6526399999999413E-2</v>
      </c>
      <c r="S84" s="228">
        <f t="shared" si="7"/>
        <v>0.91862801914968184</v>
      </c>
      <c r="T84" s="234"/>
      <c r="U84" s="206">
        <f>N84/1.2</f>
        <v>4.18187</v>
      </c>
    </row>
    <row r="85" spans="1:21" s="213" customFormat="1" ht="45" customHeight="1">
      <c r="A85" s="235" t="s">
        <v>1062</v>
      </c>
      <c r="B85" s="220" t="s">
        <v>914</v>
      </c>
      <c r="C85" s="232" t="s">
        <v>922</v>
      </c>
      <c r="D85" s="219">
        <v>4.38</v>
      </c>
      <c r="E85" s="219">
        <v>4.38</v>
      </c>
      <c r="F85" s="219">
        <v>4.38</v>
      </c>
      <c r="G85" s="218">
        <f>I85+K85+M85+O85</f>
        <v>4.38</v>
      </c>
      <c r="H85" s="218">
        <f>J85+L85+N85+P85</f>
        <v>4.2531845759999998</v>
      </c>
      <c r="I85" s="218">
        <v>0</v>
      </c>
      <c r="J85" s="218">
        <v>0</v>
      </c>
      <c r="K85" s="218">
        <v>0</v>
      </c>
      <c r="L85" s="218">
        <v>0</v>
      </c>
      <c r="M85" s="218">
        <v>4.38</v>
      </c>
      <c r="N85" s="218">
        <f>3.54432048*1.2</f>
        <v>4.2531845759999998</v>
      </c>
      <c r="O85" s="218">
        <v>0</v>
      </c>
      <c r="P85" s="218">
        <v>0</v>
      </c>
      <c r="Q85" s="218">
        <f t="shared" si="3"/>
        <v>0</v>
      </c>
      <c r="R85" s="218">
        <f t="shared" si="6"/>
        <v>0.12681542400000012</v>
      </c>
      <c r="S85" s="228">
        <f t="shared" si="7"/>
        <v>2.895329315068496</v>
      </c>
      <c r="T85" s="261"/>
    </row>
    <row r="86" spans="1:21" s="213" customFormat="1" ht="24" customHeight="1">
      <c r="A86" s="235" t="s">
        <v>1063</v>
      </c>
      <c r="B86" s="220" t="s">
        <v>915</v>
      </c>
      <c r="C86" s="232" t="s">
        <v>923</v>
      </c>
      <c r="D86" s="219">
        <v>2.5319999999999996</v>
      </c>
      <c r="E86" s="219">
        <v>2.5319999999999996</v>
      </c>
      <c r="F86" s="219">
        <v>2.5319999999999996</v>
      </c>
      <c r="G86" s="218">
        <f t="shared" ref="G86:G91" si="52">I86+K86+M86+O86</f>
        <v>2.532</v>
      </c>
      <c r="H86" s="218">
        <f t="shared" ref="H86:H91" si="53">J86+L86+N86+P86</f>
        <v>2.2764992519999998</v>
      </c>
      <c r="I86" s="218">
        <v>0</v>
      </c>
      <c r="J86" s="218">
        <v>0</v>
      </c>
      <c r="K86" s="218">
        <v>0</v>
      </c>
      <c r="L86" s="218">
        <v>0</v>
      </c>
      <c r="M86" s="218">
        <v>2.532</v>
      </c>
      <c r="N86" s="218">
        <v>0</v>
      </c>
      <c r="O86" s="218">
        <v>0</v>
      </c>
      <c r="P86" s="218">
        <f>1.89708271*1.2</f>
        <v>2.2764992519999998</v>
      </c>
      <c r="Q86" s="218">
        <f t="shared" si="3"/>
        <v>-2.2764992519999998</v>
      </c>
      <c r="R86" s="218">
        <f t="shared" si="6"/>
        <v>0.25550074800000022</v>
      </c>
      <c r="S86" s="228">
        <f t="shared" si="7"/>
        <v>10.090866824644559</v>
      </c>
      <c r="T86" s="265"/>
    </row>
    <row r="87" spans="1:21" s="213" customFormat="1" ht="24" customHeight="1">
      <c r="A87" s="235" t="s">
        <v>1064</v>
      </c>
      <c r="B87" s="220" t="s">
        <v>916</v>
      </c>
      <c r="C87" s="232" t="s">
        <v>924</v>
      </c>
      <c r="D87" s="219">
        <v>0</v>
      </c>
      <c r="E87" s="219">
        <v>0</v>
      </c>
      <c r="F87" s="219">
        <v>0</v>
      </c>
      <c r="G87" s="218">
        <f t="shared" si="52"/>
        <v>0</v>
      </c>
      <c r="H87" s="218">
        <f t="shared" si="53"/>
        <v>0</v>
      </c>
      <c r="I87" s="218">
        <v>0</v>
      </c>
      <c r="J87" s="218">
        <v>0</v>
      </c>
      <c r="K87" s="218">
        <v>0</v>
      </c>
      <c r="L87" s="218">
        <v>0</v>
      </c>
      <c r="M87" s="218">
        <v>0</v>
      </c>
      <c r="N87" s="218">
        <v>0</v>
      </c>
      <c r="O87" s="218">
        <v>0</v>
      </c>
      <c r="P87" s="218">
        <v>0</v>
      </c>
      <c r="Q87" s="218">
        <f t="shared" si="3"/>
        <v>0</v>
      </c>
      <c r="R87" s="218">
        <f t="shared" si="6"/>
        <v>0</v>
      </c>
      <c r="S87" s="228" t="e">
        <f t="shared" si="7"/>
        <v>#DIV/0!</v>
      </c>
      <c r="T87" s="234"/>
    </row>
    <row r="88" spans="1:21" s="213" customFormat="1" ht="24" customHeight="1">
      <c r="A88" s="235" t="s">
        <v>1065</v>
      </c>
      <c r="B88" s="220" t="s">
        <v>917</v>
      </c>
      <c r="C88" s="232" t="s">
        <v>925</v>
      </c>
      <c r="D88" s="219">
        <v>0.29362920000000003</v>
      </c>
      <c r="E88" s="219">
        <v>0.29362920000000003</v>
      </c>
      <c r="F88" s="219">
        <v>0.29362920000000003</v>
      </c>
      <c r="G88" s="218">
        <f t="shared" si="52"/>
        <v>0.29362920000000003</v>
      </c>
      <c r="H88" s="218">
        <f t="shared" si="53"/>
        <v>0.19003521600000001</v>
      </c>
      <c r="I88" s="218">
        <v>0</v>
      </c>
      <c r="J88" s="218">
        <v>0</v>
      </c>
      <c r="K88" s="218">
        <v>0</v>
      </c>
      <c r="L88" s="218">
        <v>0</v>
      </c>
      <c r="M88" s="218">
        <v>0.29362920000000003</v>
      </c>
      <c r="N88" s="218">
        <v>0</v>
      </c>
      <c r="O88" s="218">
        <v>0</v>
      </c>
      <c r="P88" s="267">
        <f>0.15836268*1.2</f>
        <v>0.19003521600000001</v>
      </c>
      <c r="Q88" s="218">
        <f t="shared" si="3"/>
        <v>-0.19003521600000001</v>
      </c>
      <c r="R88" s="218">
        <f t="shared" si="6"/>
        <v>0.10359398400000003</v>
      </c>
      <c r="S88" s="228">
        <f t="shared" si="7"/>
        <v>35.280545667801441</v>
      </c>
      <c r="T88" s="234"/>
    </row>
    <row r="89" spans="1:21" s="213" customFormat="1" ht="24" customHeight="1">
      <c r="A89" s="235" t="s">
        <v>1066</v>
      </c>
      <c r="B89" s="238" t="s">
        <v>918</v>
      </c>
      <c r="C89" s="232" t="s">
        <v>926</v>
      </c>
      <c r="D89" s="219">
        <v>0.1897452</v>
      </c>
      <c r="E89" s="219">
        <v>0.1897452</v>
      </c>
      <c r="F89" s="219">
        <v>0.1897452</v>
      </c>
      <c r="G89" s="218">
        <f t="shared" si="52"/>
        <v>0.1897452</v>
      </c>
      <c r="H89" s="218">
        <f t="shared" si="53"/>
        <v>0.177102432</v>
      </c>
      <c r="I89" s="218">
        <v>0</v>
      </c>
      <c r="J89" s="218">
        <v>0</v>
      </c>
      <c r="K89" s="218">
        <v>0.1897452</v>
      </c>
      <c r="L89" s="267">
        <f>0.14758536*1.2</f>
        <v>0.177102432</v>
      </c>
      <c r="M89" s="218">
        <v>0</v>
      </c>
      <c r="N89" s="218">
        <v>0</v>
      </c>
      <c r="O89" s="218">
        <v>0</v>
      </c>
      <c r="P89" s="218">
        <v>0</v>
      </c>
      <c r="Q89" s="218">
        <f t="shared" si="3"/>
        <v>0</v>
      </c>
      <c r="R89" s="218">
        <f t="shared" si="6"/>
        <v>1.2642767999999999E-2</v>
      </c>
      <c r="S89" s="228">
        <f t="shared" si="7"/>
        <v>6.6630238867702571</v>
      </c>
      <c r="T89" s="234"/>
      <c r="U89" s="256"/>
    </row>
    <row r="90" spans="1:21" s="213" customFormat="1" ht="24" customHeight="1">
      <c r="A90" s="235" t="s">
        <v>1067</v>
      </c>
      <c r="B90" s="238" t="s">
        <v>919</v>
      </c>
      <c r="C90" s="232" t="s">
        <v>927</v>
      </c>
      <c r="D90" s="219">
        <v>0.38907959999999997</v>
      </c>
      <c r="E90" s="219">
        <v>0.38907959999999997</v>
      </c>
      <c r="F90" s="219">
        <v>0.38907959999999997</v>
      </c>
      <c r="G90" s="218">
        <f t="shared" si="52"/>
        <v>0.38907959999999997</v>
      </c>
      <c r="H90" s="218">
        <f t="shared" si="53"/>
        <v>0.30626802000000003</v>
      </c>
      <c r="I90" s="218">
        <v>0</v>
      </c>
      <c r="J90" s="218">
        <v>0</v>
      </c>
      <c r="K90" s="218">
        <v>0</v>
      </c>
      <c r="L90" s="218">
        <v>0</v>
      </c>
      <c r="M90" s="218">
        <v>0.38907959999999997</v>
      </c>
      <c r="N90" s="267">
        <f>0.25522335*1.2</f>
        <v>0.30626802000000003</v>
      </c>
      <c r="O90" s="218">
        <v>0</v>
      </c>
      <c r="P90" s="218">
        <v>0</v>
      </c>
      <c r="Q90" s="218">
        <f t="shared" si="3"/>
        <v>0</v>
      </c>
      <c r="R90" s="218">
        <f t="shared" si="6"/>
        <v>8.281157999999994E-2</v>
      </c>
      <c r="S90" s="228">
        <f t="shared" si="7"/>
        <v>21.283968627499348</v>
      </c>
      <c r="T90" s="234"/>
      <c r="U90" s="206">
        <f>N90/1.2</f>
        <v>0.25522335000000002</v>
      </c>
    </row>
    <row r="91" spans="1:21" s="213" customFormat="1" ht="24" customHeight="1">
      <c r="A91" s="235" t="s">
        <v>1068</v>
      </c>
      <c r="B91" s="238" t="s">
        <v>920</v>
      </c>
      <c r="C91" s="232" t="s">
        <v>928</v>
      </c>
      <c r="D91" s="219">
        <v>2.04</v>
      </c>
      <c r="E91" s="219">
        <v>2.04</v>
      </c>
      <c r="F91" s="219">
        <v>2.04</v>
      </c>
      <c r="G91" s="218">
        <f t="shared" si="52"/>
        <v>2.04</v>
      </c>
      <c r="H91" s="218">
        <f t="shared" si="53"/>
        <v>2.0191614599999999</v>
      </c>
      <c r="I91" s="218">
        <v>2.04</v>
      </c>
      <c r="J91" s="218">
        <f>1.68263455*1.2</f>
        <v>2.0191614599999999</v>
      </c>
      <c r="K91" s="218">
        <v>0</v>
      </c>
      <c r="L91" s="218">
        <v>0</v>
      </c>
      <c r="M91" s="218">
        <v>0</v>
      </c>
      <c r="N91" s="218">
        <v>0</v>
      </c>
      <c r="O91" s="218">
        <v>0</v>
      </c>
      <c r="P91" s="218">
        <v>0</v>
      </c>
      <c r="Q91" s="218">
        <f t="shared" si="3"/>
        <v>0</v>
      </c>
      <c r="R91" s="218">
        <f t="shared" si="6"/>
        <v>2.0838540000000183E-2</v>
      </c>
      <c r="S91" s="228">
        <f t="shared" si="7"/>
        <v>1.0214970588235384</v>
      </c>
      <c r="T91" s="234"/>
    </row>
    <row r="92" spans="1:21" s="213" customFormat="1" ht="28.5" customHeight="1">
      <c r="A92" s="240" t="s">
        <v>118</v>
      </c>
      <c r="B92" s="241" t="s">
        <v>858</v>
      </c>
      <c r="C92" s="242" t="s">
        <v>837</v>
      </c>
      <c r="D92" s="219">
        <f t="shared" ref="D92:F92" si="54">D93</f>
        <v>9.4289493359999987</v>
      </c>
      <c r="E92" s="219">
        <f t="shared" si="54"/>
        <v>10.708595735999999</v>
      </c>
      <c r="F92" s="219">
        <f t="shared" si="54"/>
        <v>10.708595735999999</v>
      </c>
      <c r="G92" s="219">
        <f t="shared" si="31"/>
        <v>10.708595735999999</v>
      </c>
      <c r="H92" s="219">
        <f t="shared" si="31"/>
        <v>12.525552743999999</v>
      </c>
      <c r="I92" s="219">
        <f>I93</f>
        <v>2.5485957359999998</v>
      </c>
      <c r="J92" s="219">
        <f t="shared" ref="J92:N92" si="55">J93</f>
        <v>2.8330014479999996</v>
      </c>
      <c r="K92" s="219">
        <f t="shared" ref="K92" si="56">K93</f>
        <v>1.2</v>
      </c>
      <c r="L92" s="219">
        <f t="shared" si="55"/>
        <v>2.0255536319999998</v>
      </c>
      <c r="M92" s="219">
        <f t="shared" ref="M92" si="57">M93</f>
        <v>0.36</v>
      </c>
      <c r="N92" s="219">
        <f t="shared" si="55"/>
        <v>0.76482946799999996</v>
      </c>
      <c r="O92" s="219">
        <f t="shared" ref="O92" si="58">O93</f>
        <v>6.6</v>
      </c>
      <c r="P92" s="219">
        <f>P93</f>
        <v>6.902168195999999</v>
      </c>
      <c r="Q92" s="219">
        <f t="shared" si="3"/>
        <v>-0.30216819599999933</v>
      </c>
      <c r="R92" s="219">
        <f t="shared" si="6"/>
        <v>-1.8169570079999993</v>
      </c>
      <c r="S92" s="228">
        <f t="shared" si="7"/>
        <v>-16.9672761283889</v>
      </c>
      <c r="T92" s="242"/>
    </row>
    <row r="93" spans="1:21" s="213" customFormat="1" ht="28.5" customHeight="1">
      <c r="A93" s="240" t="s">
        <v>120</v>
      </c>
      <c r="B93" s="241" t="s">
        <v>859</v>
      </c>
      <c r="C93" s="242" t="s">
        <v>837</v>
      </c>
      <c r="D93" s="219">
        <f>D94+D95</f>
        <v>9.4289493359999987</v>
      </c>
      <c r="E93" s="219">
        <f t="shared" ref="E93:O93" si="59">E94+E95</f>
        <v>10.708595735999999</v>
      </c>
      <c r="F93" s="219">
        <f t="shared" si="59"/>
        <v>10.708595735999999</v>
      </c>
      <c r="G93" s="219">
        <f>G94+G95</f>
        <v>10.708595735999999</v>
      </c>
      <c r="H93" s="219">
        <f t="shared" si="59"/>
        <v>12.525552743999999</v>
      </c>
      <c r="I93" s="219">
        <f t="shared" si="59"/>
        <v>2.5485957359999998</v>
      </c>
      <c r="J93" s="219">
        <f t="shared" si="59"/>
        <v>2.8330014479999996</v>
      </c>
      <c r="K93" s="219">
        <f t="shared" si="59"/>
        <v>1.2</v>
      </c>
      <c r="L93" s="219">
        <f t="shared" si="59"/>
        <v>2.0255536319999998</v>
      </c>
      <c r="M93" s="219">
        <f t="shared" si="59"/>
        <v>0.36</v>
      </c>
      <c r="N93" s="219">
        <f t="shared" si="59"/>
        <v>0.76482946799999996</v>
      </c>
      <c r="O93" s="219">
        <f t="shared" si="59"/>
        <v>6.6</v>
      </c>
      <c r="P93" s="219">
        <f>P94+P95</f>
        <v>6.902168195999999</v>
      </c>
      <c r="Q93" s="219">
        <f t="shared" si="3"/>
        <v>-0.30216819599999933</v>
      </c>
      <c r="R93" s="219">
        <f t="shared" si="6"/>
        <v>-1.8169570079999993</v>
      </c>
      <c r="S93" s="228">
        <f t="shared" si="7"/>
        <v>-16.9672761283889</v>
      </c>
      <c r="T93" s="242"/>
    </row>
    <row r="94" spans="1:21" s="214" customFormat="1" ht="27" customHeight="1">
      <c r="A94" s="232" t="s">
        <v>727</v>
      </c>
      <c r="B94" s="220" t="s">
        <v>975</v>
      </c>
      <c r="C94" s="242" t="s">
        <v>938</v>
      </c>
      <c r="D94" s="219">
        <f>2.35745778*1.2</f>
        <v>2.8289493359999995</v>
      </c>
      <c r="E94" s="219">
        <v>4.1085957359999998</v>
      </c>
      <c r="F94" s="219">
        <v>4.1085957359999998</v>
      </c>
      <c r="G94" s="218">
        <f>I94+K94+M94+O94</f>
        <v>4.1085957359999998</v>
      </c>
      <c r="H94" s="218">
        <f>J94+L94+N94+P94</f>
        <v>6.0003001319999996</v>
      </c>
      <c r="I94" s="218">
        <f>2.12382978*1.2</f>
        <v>2.5485957359999998</v>
      </c>
      <c r="J94" s="218">
        <f>2.36083454*1.2</f>
        <v>2.8330014479999996</v>
      </c>
      <c r="K94" s="218">
        <f>1*1.2</f>
        <v>1.2</v>
      </c>
      <c r="L94" s="218">
        <f>1.68796136*1.2</f>
        <v>2.0255536319999998</v>
      </c>
      <c r="M94" s="218">
        <v>0.36</v>
      </c>
      <c r="N94" s="267">
        <f>0.63735789*1.2</f>
        <v>0.76482946799999996</v>
      </c>
      <c r="O94" s="218">
        <v>0</v>
      </c>
      <c r="P94" s="267">
        <f>0.31409632*1.2</f>
        <v>0.37691558399999997</v>
      </c>
      <c r="Q94" s="218">
        <f t="shared" si="3"/>
        <v>-0.37691558399999997</v>
      </c>
      <c r="R94" s="218">
        <f>G94-H94</f>
        <v>-1.8917043959999997</v>
      </c>
      <c r="S94" s="228">
        <f t="shared" si="7"/>
        <v>-46.042602328203358</v>
      </c>
      <c r="T94" s="239" t="s">
        <v>867</v>
      </c>
      <c r="U94" s="206">
        <f>N94/1.2</f>
        <v>0.63735788999999998</v>
      </c>
    </row>
    <row r="95" spans="1:21" s="214" customFormat="1" ht="32.25" customHeight="1">
      <c r="A95" s="232" t="s">
        <v>729</v>
      </c>
      <c r="B95" s="263" t="s">
        <v>1069</v>
      </c>
      <c r="C95" s="242" t="s">
        <v>1070</v>
      </c>
      <c r="D95" s="219">
        <v>6.6</v>
      </c>
      <c r="E95" s="219">
        <v>6.6</v>
      </c>
      <c r="F95" s="219">
        <v>6.6</v>
      </c>
      <c r="G95" s="218">
        <f>I95+K95+M95+O95</f>
        <v>6.6</v>
      </c>
      <c r="H95" s="218">
        <f>J95+L95+N95+P95</f>
        <v>6.5252526119999992</v>
      </c>
      <c r="I95" s="218">
        <v>0</v>
      </c>
      <c r="J95" s="218">
        <v>0</v>
      </c>
      <c r="K95" s="218">
        <v>0</v>
      </c>
      <c r="L95" s="218">
        <v>0</v>
      </c>
      <c r="M95" s="218">
        <v>0</v>
      </c>
      <c r="N95" s="218">
        <v>0</v>
      </c>
      <c r="O95" s="218">
        <v>6.6</v>
      </c>
      <c r="P95" s="218">
        <f>5.43771051*1.2</f>
        <v>6.5252526119999992</v>
      </c>
      <c r="Q95" s="218">
        <f t="shared" ref="Q95" si="60">O95-P95</f>
        <v>7.474738800000047E-2</v>
      </c>
      <c r="R95" s="218">
        <f>G95-H95</f>
        <v>7.474738800000047E-2</v>
      </c>
      <c r="S95" s="228">
        <f t="shared" ref="S95" si="61">R95*100/G95</f>
        <v>1.1325361818181889</v>
      </c>
      <c r="T95" s="239"/>
      <c r="U95" s="206"/>
    </row>
    <row r="96" spans="1:21" s="213" customFormat="1" ht="29.25" customHeight="1">
      <c r="A96" s="240" t="s">
        <v>121</v>
      </c>
      <c r="B96" s="241" t="s">
        <v>937</v>
      </c>
      <c r="C96" s="242" t="s">
        <v>837</v>
      </c>
      <c r="D96" s="218">
        <v>0</v>
      </c>
      <c r="E96" s="218">
        <v>0</v>
      </c>
      <c r="F96" s="218">
        <v>0</v>
      </c>
      <c r="G96" s="218">
        <v>0</v>
      </c>
      <c r="H96" s="218">
        <v>0</v>
      </c>
      <c r="I96" s="218">
        <f>I97</f>
        <v>0</v>
      </c>
      <c r="J96" s="218">
        <f>J97</f>
        <v>0</v>
      </c>
      <c r="K96" s="218">
        <f t="shared" ref="K96" si="62">K97</f>
        <v>0</v>
      </c>
      <c r="L96" s="218">
        <f t="shared" ref="L96" si="63">L97</f>
        <v>0</v>
      </c>
      <c r="M96" s="218">
        <v>0</v>
      </c>
      <c r="N96" s="218">
        <v>0</v>
      </c>
      <c r="O96" s="218">
        <v>0</v>
      </c>
      <c r="P96" s="218">
        <v>0</v>
      </c>
      <c r="Q96" s="218">
        <f t="shared" ref="Q96:Q113" si="64">O96-P96</f>
        <v>0</v>
      </c>
      <c r="R96" s="218">
        <f t="shared" si="6"/>
        <v>0</v>
      </c>
      <c r="S96" s="228" t="e">
        <f t="shared" si="7"/>
        <v>#DIV/0!</v>
      </c>
      <c r="T96" s="242"/>
    </row>
    <row r="97" spans="1:21" s="213" customFormat="1" ht="21" customHeight="1">
      <c r="A97" s="242" t="s">
        <v>130</v>
      </c>
      <c r="B97" s="243" t="s">
        <v>939</v>
      </c>
      <c r="C97" s="242" t="s">
        <v>837</v>
      </c>
      <c r="D97" s="219">
        <f>SUM(D98:D108)</f>
        <v>57.981733199999994</v>
      </c>
      <c r="E97" s="219">
        <f t="shared" ref="E97" si="65">SUM(E98:E108)</f>
        <v>57.981733199999994</v>
      </c>
      <c r="F97" s="219">
        <f>SUM(F98:F108)</f>
        <v>57.981733199999994</v>
      </c>
      <c r="G97" s="219">
        <f t="shared" ref="G97:T97" si="66">SUM(G98:G108)</f>
        <v>57.981733199999994</v>
      </c>
      <c r="H97" s="219">
        <f t="shared" si="66"/>
        <v>60.158048826000027</v>
      </c>
      <c r="I97" s="219">
        <f>SUM(I98:I108)</f>
        <v>0</v>
      </c>
      <c r="J97" s="219">
        <f t="shared" si="66"/>
        <v>0</v>
      </c>
      <c r="K97" s="219">
        <f t="shared" si="66"/>
        <v>0</v>
      </c>
      <c r="L97" s="219">
        <f>SUM(L98:L108)</f>
        <v>0</v>
      </c>
      <c r="M97" s="219">
        <f>SUM(M98:M108)</f>
        <v>3.5533128000000005</v>
      </c>
      <c r="N97" s="219">
        <f t="shared" si="66"/>
        <v>0.81799018800000001</v>
      </c>
      <c r="O97" s="219">
        <f t="shared" si="66"/>
        <v>54.428420399999993</v>
      </c>
      <c r="P97" s="219">
        <f>SUM(P98:P108)</f>
        <v>59.340058638000023</v>
      </c>
      <c r="Q97" s="219">
        <f t="shared" si="64"/>
        <v>-4.9116382380000303</v>
      </c>
      <c r="R97" s="219">
        <f t="shared" si="6"/>
        <v>-2.1763156260000329</v>
      </c>
      <c r="S97" s="228">
        <f t="shared" si="7"/>
        <v>-3.7534504504946966</v>
      </c>
      <c r="T97" s="219">
        <f t="shared" si="66"/>
        <v>0</v>
      </c>
    </row>
    <row r="98" spans="1:21" s="214" customFormat="1" ht="27.75" customHeight="1">
      <c r="A98" s="242" t="s">
        <v>131</v>
      </c>
      <c r="B98" s="238" t="s">
        <v>940</v>
      </c>
      <c r="C98" s="221" t="s">
        <v>941</v>
      </c>
      <c r="D98" s="218">
        <v>24.598150799999999</v>
      </c>
      <c r="E98" s="218">
        <v>24.598150799999999</v>
      </c>
      <c r="F98" s="218">
        <f>D98</f>
        <v>24.598150799999999</v>
      </c>
      <c r="G98" s="218">
        <f>I98+K98+M98+O98</f>
        <v>24.598150799999999</v>
      </c>
      <c r="H98" s="218">
        <f>J98+L98+N98+P98</f>
        <v>28.534025990000039</v>
      </c>
      <c r="I98" s="218">
        <v>0</v>
      </c>
      <c r="J98" s="218">
        <v>0</v>
      </c>
      <c r="K98" s="218">
        <v>0</v>
      </c>
      <c r="L98" s="218">
        <v>0</v>
      </c>
      <c r="M98" s="218">
        <v>0</v>
      </c>
      <c r="N98" s="218">
        <v>0</v>
      </c>
      <c r="O98" s="218">
        <v>24.598150799999999</v>
      </c>
      <c r="P98" s="218">
        <v>28.534025990000039</v>
      </c>
      <c r="Q98" s="218">
        <f t="shared" si="64"/>
        <v>-3.9358751900000399</v>
      </c>
      <c r="R98" s="218">
        <f>G98-H98</f>
        <v>-3.9358751900000399</v>
      </c>
      <c r="S98" s="228">
        <f>R98*100/G98</f>
        <v>-16.000695426259604</v>
      </c>
      <c r="T98" s="221"/>
    </row>
    <row r="99" spans="1:21" s="214" customFormat="1" ht="13.5" customHeight="1">
      <c r="A99" s="242" t="s">
        <v>132</v>
      </c>
      <c r="B99" s="238" t="s">
        <v>943</v>
      </c>
      <c r="C99" s="221" t="s">
        <v>944</v>
      </c>
      <c r="D99" s="218">
        <v>2.4988872</v>
      </c>
      <c r="E99" s="218">
        <v>2.4988872</v>
      </c>
      <c r="F99" s="218">
        <f t="shared" ref="F99:F108" si="67">D99</f>
        <v>2.4988872</v>
      </c>
      <c r="G99" s="218">
        <f t="shared" ref="G99:G108" si="68">I99+K99+M99+O99</f>
        <v>2.4988872</v>
      </c>
      <c r="H99" s="218">
        <f t="shared" ref="H99:H108" si="69">J99+L99+N99+P99</f>
        <v>2.5664015999999998</v>
      </c>
      <c r="I99" s="218">
        <v>0</v>
      </c>
      <c r="J99" s="218">
        <v>0</v>
      </c>
      <c r="K99" s="218">
        <v>0</v>
      </c>
      <c r="L99" s="218">
        <v>0</v>
      </c>
      <c r="M99" s="218">
        <v>0</v>
      </c>
      <c r="N99" s="218">
        <v>0</v>
      </c>
      <c r="O99" s="218">
        <v>2.4988872</v>
      </c>
      <c r="P99" s="218">
        <v>2.5664015999999998</v>
      </c>
      <c r="Q99" s="218">
        <f t="shared" si="64"/>
        <v>-6.7514399999999863E-2</v>
      </c>
      <c r="R99" s="218">
        <f t="shared" si="6"/>
        <v>-6.7514399999999863E-2</v>
      </c>
      <c r="S99" s="228">
        <f>R99*100/G99</f>
        <v>-2.701778615697414</v>
      </c>
      <c r="T99" s="221"/>
    </row>
    <row r="100" spans="1:21" s="214" customFormat="1" ht="25.5" customHeight="1">
      <c r="A100" s="242" t="s">
        <v>1014</v>
      </c>
      <c r="B100" s="238" t="s">
        <v>984</v>
      </c>
      <c r="C100" s="221" t="s">
        <v>985</v>
      </c>
      <c r="D100" s="218">
        <v>2.8849643999999999</v>
      </c>
      <c r="E100" s="218">
        <v>2.8849643999999999</v>
      </c>
      <c r="F100" s="218">
        <v>2.8849643999999999</v>
      </c>
      <c r="G100" s="218">
        <f t="shared" ref="G100:G102" si="70">I100+K100+M100+O100</f>
        <v>2.8849643999999999</v>
      </c>
      <c r="H100" s="218">
        <f t="shared" ref="H100:H102" si="71">J100+L100+N100+P100</f>
        <v>2.8849643999999999</v>
      </c>
      <c r="I100" s="218">
        <v>0</v>
      </c>
      <c r="J100" s="218">
        <v>0</v>
      </c>
      <c r="K100" s="218">
        <v>0</v>
      </c>
      <c r="L100" s="218">
        <v>0</v>
      </c>
      <c r="M100" s="218">
        <v>0</v>
      </c>
      <c r="N100" s="218">
        <v>0</v>
      </c>
      <c r="O100" s="218">
        <v>2.8849643999999999</v>
      </c>
      <c r="P100" s="218">
        <v>2.8849643999999999</v>
      </c>
      <c r="Q100" s="218">
        <f t="shared" si="64"/>
        <v>0</v>
      </c>
      <c r="R100" s="218">
        <f t="shared" si="6"/>
        <v>0</v>
      </c>
      <c r="S100" s="228">
        <f t="shared" si="7"/>
        <v>0</v>
      </c>
      <c r="T100" s="221"/>
    </row>
    <row r="101" spans="1:21" s="214" customFormat="1" ht="24.75" customHeight="1">
      <c r="A101" s="242" t="s">
        <v>942</v>
      </c>
      <c r="B101" s="238" t="s">
        <v>986</v>
      </c>
      <c r="C101" s="221" t="s">
        <v>987</v>
      </c>
      <c r="D101" s="218">
        <v>3.6852564000000001</v>
      </c>
      <c r="E101" s="218">
        <v>3.6852564000000001</v>
      </c>
      <c r="F101" s="218">
        <v>3.6852564000000001</v>
      </c>
      <c r="G101" s="218">
        <f t="shared" si="70"/>
        <v>3.6852564000000001</v>
      </c>
      <c r="H101" s="218">
        <f t="shared" si="71"/>
        <v>3.6512181999999958</v>
      </c>
      <c r="I101" s="218">
        <v>0</v>
      </c>
      <c r="J101" s="218">
        <v>0</v>
      </c>
      <c r="K101" s="218">
        <v>0</v>
      </c>
      <c r="L101" s="218">
        <v>0</v>
      </c>
      <c r="M101" s="218">
        <v>0</v>
      </c>
      <c r="N101" s="218">
        <v>0</v>
      </c>
      <c r="O101" s="218">
        <v>3.6852564000000001</v>
      </c>
      <c r="P101" s="218">
        <v>3.6512181999999958</v>
      </c>
      <c r="Q101" s="218">
        <f t="shared" si="64"/>
        <v>3.4038200000004348E-2</v>
      </c>
      <c r="R101" s="218">
        <f t="shared" si="6"/>
        <v>3.4038200000004348E-2</v>
      </c>
      <c r="S101" s="228">
        <f t="shared" si="7"/>
        <v>0.92363179940490292</v>
      </c>
      <c r="T101" s="221"/>
    </row>
    <row r="102" spans="1:21" s="214" customFormat="1" ht="22.5" customHeight="1">
      <c r="A102" s="242" t="s">
        <v>1015</v>
      </c>
      <c r="B102" s="238" t="s">
        <v>988</v>
      </c>
      <c r="C102" s="221" t="s">
        <v>989</v>
      </c>
      <c r="D102" s="218">
        <v>6.0611615999999993</v>
      </c>
      <c r="E102" s="218">
        <v>6.0611615999999993</v>
      </c>
      <c r="F102" s="218">
        <v>6.0611615999999993</v>
      </c>
      <c r="G102" s="218">
        <f t="shared" si="70"/>
        <v>6.0611615999999993</v>
      </c>
      <c r="H102" s="218">
        <f t="shared" si="71"/>
        <v>6.0611616000000001</v>
      </c>
      <c r="I102" s="218">
        <v>0</v>
      </c>
      <c r="J102" s="218">
        <v>0</v>
      </c>
      <c r="K102" s="218">
        <v>0</v>
      </c>
      <c r="L102" s="218">
        <v>0</v>
      </c>
      <c r="M102" s="218">
        <v>0</v>
      </c>
      <c r="N102" s="218">
        <v>0</v>
      </c>
      <c r="O102" s="218">
        <v>6.0611615999999993</v>
      </c>
      <c r="P102" s="218">
        <v>6.0611616000000001</v>
      </c>
      <c r="Q102" s="218">
        <f t="shared" si="64"/>
        <v>0</v>
      </c>
      <c r="R102" s="218">
        <f t="shared" si="6"/>
        <v>0</v>
      </c>
      <c r="S102" s="228">
        <f t="shared" si="7"/>
        <v>0</v>
      </c>
      <c r="T102" s="221"/>
    </row>
    <row r="103" spans="1:21" s="214" customFormat="1" ht="42.75" customHeight="1">
      <c r="A103" s="242" t="s">
        <v>945</v>
      </c>
      <c r="B103" s="238" t="s">
        <v>946</v>
      </c>
      <c r="C103" s="221" t="s">
        <v>947</v>
      </c>
      <c r="D103" s="218">
        <v>13.668000000000001</v>
      </c>
      <c r="E103" s="218">
        <v>13.668000000000001</v>
      </c>
      <c r="F103" s="218">
        <f>D103</f>
        <v>13.668000000000001</v>
      </c>
      <c r="G103" s="218">
        <f t="shared" si="68"/>
        <v>13.667999999999999</v>
      </c>
      <c r="H103" s="218">
        <f t="shared" si="69"/>
        <v>13.403315328</v>
      </c>
      <c r="I103" s="218">
        <v>0</v>
      </c>
      <c r="J103" s="218">
        <v>0</v>
      </c>
      <c r="K103" s="218">
        <v>0</v>
      </c>
      <c r="L103" s="218">
        <v>0</v>
      </c>
      <c r="M103" s="218">
        <v>0</v>
      </c>
      <c r="N103" s="218">
        <v>0</v>
      </c>
      <c r="O103" s="218">
        <v>13.667999999999999</v>
      </c>
      <c r="P103" s="218">
        <f>11.16942944*1.2</f>
        <v>13.403315328</v>
      </c>
      <c r="Q103" s="218">
        <f t="shared" si="64"/>
        <v>0.26468467199999957</v>
      </c>
      <c r="R103" s="218">
        <f>G103-H103</f>
        <v>0.26468467199999957</v>
      </c>
      <c r="S103" s="228">
        <f t="shared" si="7"/>
        <v>1.936528182616327</v>
      </c>
      <c r="T103" s="266"/>
    </row>
    <row r="104" spans="1:21" ht="42.75" customHeight="1">
      <c r="A104" s="242" t="s">
        <v>948</v>
      </c>
      <c r="B104" s="238" t="s">
        <v>949</v>
      </c>
      <c r="C104" s="221" t="s">
        <v>950</v>
      </c>
      <c r="D104" s="218">
        <v>1.032</v>
      </c>
      <c r="E104" s="218">
        <v>1.032</v>
      </c>
      <c r="F104" s="218">
        <f t="shared" si="67"/>
        <v>1.032</v>
      </c>
      <c r="G104" s="218">
        <f t="shared" si="68"/>
        <v>1.032</v>
      </c>
      <c r="H104" s="218">
        <f t="shared" si="69"/>
        <v>0.78747538799999994</v>
      </c>
      <c r="I104" s="218">
        <v>0</v>
      </c>
      <c r="J104" s="218">
        <v>0</v>
      </c>
      <c r="K104" s="218">
        <v>0</v>
      </c>
      <c r="L104" s="218">
        <v>0</v>
      </c>
      <c r="M104" s="218">
        <v>0</v>
      </c>
      <c r="N104" s="218">
        <v>0</v>
      </c>
      <c r="O104" s="218">
        <v>1.032</v>
      </c>
      <c r="P104" s="218">
        <f>0.65622949*1.2</f>
        <v>0.78747538799999994</v>
      </c>
      <c r="Q104" s="218">
        <f t="shared" si="64"/>
        <v>0.24452461200000009</v>
      </c>
      <c r="R104" s="218">
        <f t="shared" ref="R104:R113" si="72">G104-H104</f>
        <v>0.24452461200000009</v>
      </c>
      <c r="S104" s="228">
        <f t="shared" ref="S104:S113" si="73">R104*100/G104</f>
        <v>23.694245348837217</v>
      </c>
      <c r="T104" s="266"/>
    </row>
    <row r="105" spans="1:21" ht="30" customHeight="1">
      <c r="A105" s="242" t="s">
        <v>951</v>
      </c>
      <c r="B105" s="238" t="s">
        <v>952</v>
      </c>
      <c r="C105" s="221" t="s">
        <v>953</v>
      </c>
      <c r="D105" s="218">
        <v>1.4635116000000001</v>
      </c>
      <c r="E105" s="218">
        <v>1.4635116000000001</v>
      </c>
      <c r="F105" s="218">
        <f t="shared" si="67"/>
        <v>1.4635116000000001</v>
      </c>
      <c r="G105" s="218">
        <f t="shared" si="68"/>
        <v>1.4635116000000001</v>
      </c>
      <c r="H105" s="218">
        <f t="shared" si="69"/>
        <v>1.2235801319999999</v>
      </c>
      <c r="I105" s="218">
        <v>0</v>
      </c>
      <c r="J105" s="218">
        <v>0</v>
      </c>
      <c r="K105" s="218">
        <v>0</v>
      </c>
      <c r="L105" s="218">
        <v>0</v>
      </c>
      <c r="M105" s="218">
        <v>1.4635116000000001</v>
      </c>
      <c r="N105" s="218">
        <v>0</v>
      </c>
      <c r="O105" s="218">
        <v>0</v>
      </c>
      <c r="P105" s="218">
        <f>1.01965011*1.2</f>
        <v>1.2235801319999999</v>
      </c>
      <c r="Q105" s="218">
        <f t="shared" si="64"/>
        <v>-1.2235801319999999</v>
      </c>
      <c r="R105" s="218">
        <f t="shared" si="72"/>
        <v>0.2399314680000002</v>
      </c>
      <c r="S105" s="228">
        <f t="shared" si="73"/>
        <v>16.394230698273944</v>
      </c>
      <c r="T105" s="222"/>
    </row>
    <row r="106" spans="1:21" ht="18" customHeight="1">
      <c r="A106" s="242" t="s">
        <v>954</v>
      </c>
      <c r="B106" s="238" t="s">
        <v>955</v>
      </c>
      <c r="C106" s="221" t="s">
        <v>956</v>
      </c>
      <c r="D106" s="218">
        <v>1.6134888000000001</v>
      </c>
      <c r="E106" s="218">
        <v>1.6134888000000001</v>
      </c>
      <c r="F106" s="218">
        <f t="shared" si="67"/>
        <v>1.6134888000000001</v>
      </c>
      <c r="G106" s="218">
        <f t="shared" si="68"/>
        <v>1.6134888000000001</v>
      </c>
      <c r="H106" s="218">
        <f t="shared" si="69"/>
        <v>0.86136655200000001</v>
      </c>
      <c r="I106" s="218">
        <v>0</v>
      </c>
      <c r="J106" s="218">
        <v>0</v>
      </c>
      <c r="K106" s="218">
        <v>0</v>
      </c>
      <c r="L106" s="218">
        <v>0</v>
      </c>
      <c r="M106" s="218">
        <v>1.6134888000000001</v>
      </c>
      <c r="N106" s="267">
        <f>0.68165849*1.2</f>
        <v>0.81799018800000001</v>
      </c>
      <c r="O106" s="218">
        <v>0</v>
      </c>
      <c r="P106" s="218">
        <f>0.03614697*1.2</f>
        <v>4.3376364000000001E-2</v>
      </c>
      <c r="Q106" s="218">
        <f t="shared" si="64"/>
        <v>-4.3376364000000001E-2</v>
      </c>
      <c r="R106" s="218">
        <f t="shared" si="72"/>
        <v>0.75212224800000005</v>
      </c>
      <c r="S106" s="228">
        <f t="shared" si="73"/>
        <v>46.614655645579937</v>
      </c>
      <c r="T106" s="222"/>
      <c r="U106" s="206">
        <f>N106/1.2</f>
        <v>0.68165849000000001</v>
      </c>
    </row>
    <row r="107" spans="1:21" ht="18" customHeight="1">
      <c r="A107" s="242" t="s">
        <v>957</v>
      </c>
      <c r="B107" s="238" t="s">
        <v>958</v>
      </c>
      <c r="C107" s="221" t="s">
        <v>959</v>
      </c>
      <c r="D107" s="218">
        <v>0.18657599999999999</v>
      </c>
      <c r="E107" s="218">
        <v>0.18657599999999999</v>
      </c>
      <c r="F107" s="218">
        <f t="shared" si="67"/>
        <v>0.18657599999999999</v>
      </c>
      <c r="G107" s="218">
        <f t="shared" si="68"/>
        <v>0.18657599999999999</v>
      </c>
      <c r="H107" s="218">
        <f t="shared" si="69"/>
        <v>0.18453963599999998</v>
      </c>
      <c r="I107" s="218">
        <v>0</v>
      </c>
      <c r="J107" s="218">
        <v>0</v>
      </c>
      <c r="K107" s="218">
        <v>0</v>
      </c>
      <c r="L107" s="218">
        <v>0</v>
      </c>
      <c r="M107" s="218">
        <v>0.18657599999999999</v>
      </c>
      <c r="N107" s="218">
        <v>0</v>
      </c>
      <c r="O107" s="218">
        <v>0</v>
      </c>
      <c r="P107" s="218">
        <f>0.15378303*1.2</f>
        <v>0.18453963599999998</v>
      </c>
      <c r="Q107" s="218">
        <f t="shared" si="64"/>
        <v>-0.18453963599999998</v>
      </c>
      <c r="R107" s="218">
        <f t="shared" si="72"/>
        <v>2.0363640000000127E-3</v>
      </c>
      <c r="S107" s="228">
        <f t="shared" si="73"/>
        <v>1.0914394134293868</v>
      </c>
      <c r="T107" s="222"/>
    </row>
    <row r="108" spans="1:21" ht="18" customHeight="1">
      <c r="A108" s="242" t="s">
        <v>960</v>
      </c>
      <c r="B108" s="238" t="s">
        <v>961</v>
      </c>
      <c r="C108" s="221" t="s">
        <v>962</v>
      </c>
      <c r="D108" s="218">
        <v>0.28973640000000001</v>
      </c>
      <c r="E108" s="218">
        <v>0.28973640000000001</v>
      </c>
      <c r="F108" s="218">
        <f t="shared" si="67"/>
        <v>0.28973640000000001</v>
      </c>
      <c r="G108" s="218">
        <f t="shared" si="68"/>
        <v>0.28973640000000001</v>
      </c>
      <c r="H108" s="218">
        <f t="shared" si="69"/>
        <v>0</v>
      </c>
      <c r="I108" s="218">
        <v>0</v>
      </c>
      <c r="J108" s="218">
        <v>0</v>
      </c>
      <c r="K108" s="218">
        <v>0</v>
      </c>
      <c r="L108" s="218">
        <v>0</v>
      </c>
      <c r="M108" s="218">
        <v>0.28973640000000001</v>
      </c>
      <c r="N108" s="218">
        <v>0</v>
      </c>
      <c r="O108" s="218">
        <v>0</v>
      </c>
      <c r="P108" s="218">
        <v>0</v>
      </c>
      <c r="Q108" s="218">
        <f t="shared" si="64"/>
        <v>0</v>
      </c>
      <c r="R108" s="218">
        <f t="shared" si="72"/>
        <v>0.28973640000000001</v>
      </c>
      <c r="S108" s="228">
        <f t="shared" si="73"/>
        <v>100</v>
      </c>
      <c r="T108" s="222"/>
    </row>
    <row r="109" spans="1:21">
      <c r="A109" s="242" t="s">
        <v>186</v>
      </c>
      <c r="B109" s="253" t="s">
        <v>963</v>
      </c>
      <c r="C109" s="242" t="s">
        <v>837</v>
      </c>
      <c r="D109" s="245">
        <f>SUM(D110:D113)</f>
        <v>4.5736599999999994</v>
      </c>
      <c r="E109" s="245">
        <f>SUM(E110:E113)</f>
        <v>4.5736599999999994</v>
      </c>
      <c r="F109" s="246">
        <f>SUM(F110:F113)</f>
        <v>4.5736599999999994</v>
      </c>
      <c r="G109" s="219">
        <f>I109+K109+M109+O109</f>
        <v>4.5736599999999994</v>
      </c>
      <c r="H109" s="219">
        <f t="shared" ref="H109:O109" si="74">SUM(H110:H113)</f>
        <v>4.14398</v>
      </c>
      <c r="I109" s="219">
        <f t="shared" si="74"/>
        <v>0</v>
      </c>
      <c r="J109" s="219">
        <f t="shared" si="74"/>
        <v>0</v>
      </c>
      <c r="K109" s="219">
        <f t="shared" si="74"/>
        <v>0</v>
      </c>
      <c r="L109" s="219">
        <f t="shared" si="74"/>
        <v>0.02</v>
      </c>
      <c r="M109" s="219">
        <f t="shared" si="74"/>
        <v>0</v>
      </c>
      <c r="N109" s="219">
        <f t="shared" si="74"/>
        <v>0</v>
      </c>
      <c r="O109" s="219">
        <f t="shared" si="74"/>
        <v>4.5736599999999994</v>
      </c>
      <c r="P109" s="219">
        <f>SUM(P110:P113)</f>
        <v>4.1239799999999995</v>
      </c>
      <c r="Q109" s="219">
        <f t="shared" si="64"/>
        <v>0.44967999999999986</v>
      </c>
      <c r="R109" s="219">
        <f t="shared" si="72"/>
        <v>0.4296799999999994</v>
      </c>
      <c r="S109" s="228">
        <f t="shared" si="73"/>
        <v>9.3946642295229523</v>
      </c>
      <c r="T109" s="244">
        <f>SUM(T110:T113)</f>
        <v>0</v>
      </c>
    </row>
    <row r="110" spans="1:21" ht="18" customHeight="1">
      <c r="A110" s="242" t="s">
        <v>964</v>
      </c>
      <c r="B110" s="257" t="s">
        <v>990</v>
      </c>
      <c r="C110" s="221" t="s">
        <v>991</v>
      </c>
      <c r="D110" s="218">
        <v>2.706</v>
      </c>
      <c r="E110" s="218">
        <v>2.706</v>
      </c>
      <c r="F110" s="218">
        <f>D110</f>
        <v>2.706</v>
      </c>
      <c r="G110" s="218">
        <f t="shared" ref="G110:H110" si="75">I110+K110+M110+O110</f>
        <v>2.706</v>
      </c>
      <c r="H110" s="218">
        <f t="shared" si="75"/>
        <v>2.6999999999999997</v>
      </c>
      <c r="I110" s="218">
        <v>0</v>
      </c>
      <c r="J110" s="218">
        <v>0</v>
      </c>
      <c r="K110" s="218">
        <v>0</v>
      </c>
      <c r="L110" s="218">
        <v>0</v>
      </c>
      <c r="M110" s="218">
        <v>0</v>
      </c>
      <c r="N110" s="218">
        <v>0</v>
      </c>
      <c r="O110" s="218">
        <v>2.706</v>
      </c>
      <c r="P110" s="218">
        <f>2.25*1.2</f>
        <v>2.6999999999999997</v>
      </c>
      <c r="Q110" s="218">
        <f t="shared" si="64"/>
        <v>6.0000000000002274E-3</v>
      </c>
      <c r="R110" s="218">
        <f t="shared" si="72"/>
        <v>6.0000000000002274E-3</v>
      </c>
      <c r="S110" s="228">
        <f t="shared" si="73"/>
        <v>0.22172949002218134</v>
      </c>
      <c r="T110" s="222"/>
    </row>
    <row r="111" spans="1:21" ht="18" customHeight="1">
      <c r="A111" s="242" t="s">
        <v>965</v>
      </c>
      <c r="B111" s="257" t="s">
        <v>968</v>
      </c>
      <c r="C111" s="221" t="s">
        <v>969</v>
      </c>
      <c r="D111" s="218">
        <v>0.26400000000000001</v>
      </c>
      <c r="E111" s="218">
        <v>0.26400000000000001</v>
      </c>
      <c r="F111" s="218">
        <f t="shared" ref="F111:F113" si="76">D111</f>
        <v>0.26400000000000001</v>
      </c>
      <c r="G111" s="267">
        <f t="shared" ref="G111:G113" si="77">I111+K111+M111+O111</f>
        <v>0.26400000000000001</v>
      </c>
      <c r="H111" s="218">
        <f t="shared" ref="H111:H113" si="78">J111+L111+N111+P111</f>
        <v>0.22398000000000001</v>
      </c>
      <c r="I111" s="218">
        <v>0</v>
      </c>
      <c r="J111" s="218">
        <v>0</v>
      </c>
      <c r="K111" s="218">
        <v>0</v>
      </c>
      <c r="L111" s="218">
        <v>0</v>
      </c>
      <c r="M111" s="218">
        <v>0</v>
      </c>
      <c r="N111" s="218">
        <v>0</v>
      </c>
      <c r="O111" s="267">
        <v>0.26400000000000001</v>
      </c>
      <c r="P111" s="218">
        <f>0.18665*1.2</f>
        <v>0.22398000000000001</v>
      </c>
      <c r="Q111" s="218">
        <f t="shared" si="64"/>
        <v>4.002E-2</v>
      </c>
      <c r="R111" s="218">
        <f t="shared" si="72"/>
        <v>4.002E-2</v>
      </c>
      <c r="S111" s="228">
        <f t="shared" si="73"/>
        <v>15.159090909090908</v>
      </c>
      <c r="T111" s="222"/>
    </row>
    <row r="112" spans="1:21" ht="18" customHeight="1">
      <c r="A112" s="242" t="s">
        <v>966</v>
      </c>
      <c r="B112" s="257" t="s">
        <v>970</v>
      </c>
      <c r="C112" s="221" t="s">
        <v>971</v>
      </c>
      <c r="D112" s="218">
        <v>0.40366000000000002</v>
      </c>
      <c r="E112" s="218">
        <v>0.40366000000000002</v>
      </c>
      <c r="F112" s="218">
        <f t="shared" si="76"/>
        <v>0.40366000000000002</v>
      </c>
      <c r="G112" s="218">
        <f t="shared" si="77"/>
        <v>0.40366000000000002</v>
      </c>
      <c r="H112" s="218">
        <f t="shared" si="78"/>
        <v>0.02</v>
      </c>
      <c r="I112" s="218">
        <v>0</v>
      </c>
      <c r="J112" s="218">
        <v>0</v>
      </c>
      <c r="K112" s="218">
        <v>0</v>
      </c>
      <c r="L112" s="218">
        <v>0.02</v>
      </c>
      <c r="M112" s="218">
        <v>0</v>
      </c>
      <c r="N112" s="218">
        <v>0</v>
      </c>
      <c r="O112" s="218">
        <v>0.40366000000000002</v>
      </c>
      <c r="P112" s="218">
        <v>0</v>
      </c>
      <c r="Q112" s="218">
        <f t="shared" si="64"/>
        <v>0.40366000000000002</v>
      </c>
      <c r="R112" s="218">
        <f t="shared" si="72"/>
        <v>0.38366</v>
      </c>
      <c r="S112" s="228">
        <f t="shared" si="73"/>
        <v>95.045335183074855</v>
      </c>
      <c r="T112" s="222"/>
    </row>
    <row r="113" spans="1:20" ht="18" customHeight="1">
      <c r="A113" s="242" t="s">
        <v>967</v>
      </c>
      <c r="B113" s="257" t="s">
        <v>972</v>
      </c>
      <c r="C113" s="221" t="s">
        <v>973</v>
      </c>
      <c r="D113" s="218">
        <v>1.2</v>
      </c>
      <c r="E113" s="218">
        <v>1.2</v>
      </c>
      <c r="F113" s="218">
        <f t="shared" si="76"/>
        <v>1.2</v>
      </c>
      <c r="G113" s="218">
        <f t="shared" si="77"/>
        <v>1.2</v>
      </c>
      <c r="H113" s="218">
        <f t="shared" si="78"/>
        <v>1.2</v>
      </c>
      <c r="I113" s="218">
        <v>0</v>
      </c>
      <c r="J113" s="218">
        <v>0</v>
      </c>
      <c r="K113" s="218">
        <v>0</v>
      </c>
      <c r="L113" s="218">
        <v>0</v>
      </c>
      <c r="M113" s="218">
        <v>0</v>
      </c>
      <c r="N113" s="218">
        <v>0</v>
      </c>
      <c r="O113" s="218">
        <v>1.2</v>
      </c>
      <c r="P113" s="218">
        <v>1.2</v>
      </c>
      <c r="Q113" s="218">
        <f t="shared" si="64"/>
        <v>0</v>
      </c>
      <c r="R113" s="218">
        <f t="shared" si="72"/>
        <v>0</v>
      </c>
      <c r="S113" s="228">
        <f t="shared" si="73"/>
        <v>0</v>
      </c>
      <c r="T113" s="222"/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5">
    <mergeCell ref="A12:T12"/>
    <mergeCell ref="A13:T13"/>
    <mergeCell ref="D15:D17"/>
    <mergeCell ref="A4:T4"/>
    <mergeCell ref="A5:T5"/>
    <mergeCell ref="A7:T7"/>
    <mergeCell ref="A8:T8"/>
    <mergeCell ref="A10:T10"/>
    <mergeCell ref="R16:R17"/>
    <mergeCell ref="S16:S17"/>
    <mergeCell ref="E15:E17"/>
    <mergeCell ref="A14:T14"/>
    <mergeCell ref="F15:F17"/>
    <mergeCell ref="Q15:Q17"/>
    <mergeCell ref="I16:J16"/>
    <mergeCell ref="A15:A17"/>
    <mergeCell ref="B15:B17"/>
    <mergeCell ref="C15:C17"/>
    <mergeCell ref="T15:T17"/>
    <mergeCell ref="G16:H16"/>
    <mergeCell ref="R15:S15"/>
    <mergeCell ref="M16:N16"/>
    <mergeCell ref="K16:L16"/>
    <mergeCell ref="G15:P15"/>
    <mergeCell ref="O16:P16"/>
  </mergeCells>
  <hyperlinks>
    <hyperlink ref="B69" r:id="rId2" display="Установка  КТПН 6/04кВ  в центрах питания с тр-рам ТМГ-250.Строительство ВЛ,КЛ-6,04кВ ул.Фабричная" xr:uid="{00000000-0004-0000-0900-000000000000}"/>
    <hyperlink ref="B70" r:id="rId3" display="Установка КТПН 6/04кВ  в центрах питания с тр-рам ТМГ-250 .Строительство ВЛ,КЛ-6,04кВ ул.Молоджежная" xr:uid="{00000000-0004-0000-0900-000001000000}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0" fitToHeight="0" orientation="landscape" r:id="rId4"/>
  <headerFooter alignWithMargins="0"/>
  <colBreaks count="1" manualBreakCount="1">
    <brk id="10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/>
  <cols>
    <col min="1" max="1" width="9.875" style="31" customWidth="1"/>
    <col min="2" max="2" width="37.25" style="31" bestFit="1" customWidth="1"/>
    <col min="3" max="3" width="12.125" style="31" customWidth="1"/>
    <col min="4" max="4" width="21.75" style="31" customWidth="1"/>
    <col min="5" max="5" width="18.125" style="31" customWidth="1"/>
    <col min="6" max="7" width="9.75" style="31" customWidth="1"/>
    <col min="8" max="15" width="10.125" style="31" customWidth="1"/>
    <col min="16" max="17" width="12" style="31" customWidth="1"/>
    <col min="18" max="19" width="8" style="31" customWidth="1"/>
    <col min="20" max="20" width="10.25" style="31" customWidth="1"/>
    <col min="21" max="21" width="8.5" style="31" customWidth="1"/>
    <col min="22" max="22" width="13.25" style="31" customWidth="1"/>
    <col min="23" max="23" width="13" style="31" customWidth="1"/>
    <col min="24" max="24" width="10.25" style="31" customWidth="1"/>
    <col min="25" max="25" width="11.25" style="31" customWidth="1"/>
    <col min="26" max="26" width="11.75" style="31" customWidth="1"/>
    <col min="27" max="27" width="8.75" style="31" customWidth="1"/>
    <col min="28" max="31" width="9" style="31"/>
    <col min="32" max="32" width="16.25" style="31" customWidth="1"/>
    <col min="33" max="67" width="9" style="31"/>
    <col min="68" max="68" width="17.375" style="31" customWidth="1"/>
    <col min="69" max="16384" width="9" style="31"/>
  </cols>
  <sheetData>
    <row r="1" spans="1:34" ht="18.75">
      <c r="U1" s="38" t="s">
        <v>56</v>
      </c>
    </row>
    <row r="2" spans="1:34" ht="18.75">
      <c r="U2" s="39" t="s">
        <v>0</v>
      </c>
    </row>
    <row r="3" spans="1:34" ht="18.75">
      <c r="U3" s="30" t="s">
        <v>801</v>
      </c>
    </row>
    <row r="4" spans="1:34" ht="18.75">
      <c r="A4" s="297" t="s">
        <v>160</v>
      </c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7"/>
      <c r="P4" s="297"/>
      <c r="Q4" s="297"/>
      <c r="R4" s="297"/>
      <c r="S4" s="297"/>
      <c r="T4" s="297"/>
      <c r="U4" s="297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</row>
    <row r="5" spans="1:34" ht="18.75">
      <c r="A5" s="300" t="s">
        <v>64</v>
      </c>
      <c r="B5" s="300"/>
      <c r="C5" s="300"/>
      <c r="D5" s="300"/>
      <c r="E5" s="300"/>
      <c r="F5" s="300"/>
      <c r="G5" s="300"/>
      <c r="H5" s="300"/>
      <c r="I5" s="300"/>
      <c r="J5" s="300"/>
      <c r="K5" s="300"/>
      <c r="L5" s="300"/>
      <c r="M5" s="300"/>
      <c r="N5" s="300"/>
      <c r="O5" s="300"/>
      <c r="P5" s="300"/>
      <c r="Q5" s="300"/>
      <c r="R5" s="300"/>
      <c r="S5" s="300"/>
      <c r="T5" s="300"/>
      <c r="U5" s="300"/>
      <c r="V5" s="155"/>
      <c r="W5" s="155"/>
      <c r="X5" s="155"/>
      <c r="Y5" s="155"/>
      <c r="Z5" s="155"/>
      <c r="AA5" s="155"/>
      <c r="AB5" s="155"/>
      <c r="AC5" s="155"/>
      <c r="AD5" s="155"/>
      <c r="AE5" s="155"/>
      <c r="AF5" s="155"/>
      <c r="AG5" s="155"/>
      <c r="AH5" s="155"/>
    </row>
    <row r="6" spans="1:34" ht="18.75">
      <c r="A6" s="156"/>
      <c r="B6" s="156"/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56"/>
      <c r="AD6" s="156"/>
      <c r="AE6" s="156"/>
      <c r="AF6" s="156"/>
      <c r="AG6" s="156"/>
    </row>
    <row r="7" spans="1:34" ht="18.75">
      <c r="A7" s="300" t="s">
        <v>805</v>
      </c>
      <c r="B7" s="300"/>
      <c r="C7" s="300"/>
      <c r="D7" s="300"/>
      <c r="E7" s="300"/>
      <c r="F7" s="300"/>
      <c r="G7" s="300"/>
      <c r="H7" s="300"/>
      <c r="I7" s="300"/>
      <c r="J7" s="300"/>
      <c r="K7" s="300"/>
      <c r="L7" s="300"/>
      <c r="M7" s="300"/>
      <c r="N7" s="300"/>
      <c r="O7" s="300"/>
      <c r="P7" s="300"/>
      <c r="Q7" s="300"/>
      <c r="R7" s="300"/>
      <c r="S7" s="300"/>
      <c r="T7" s="300"/>
      <c r="U7" s="300"/>
      <c r="V7" s="155"/>
      <c r="W7" s="155"/>
      <c r="X7" s="155"/>
      <c r="Y7" s="155"/>
      <c r="Z7" s="155"/>
      <c r="AA7" s="155"/>
      <c r="AB7" s="155"/>
      <c r="AC7" s="155"/>
      <c r="AD7" s="155"/>
      <c r="AE7" s="155"/>
      <c r="AF7" s="155"/>
      <c r="AG7" s="155"/>
    </row>
    <row r="8" spans="1:34">
      <c r="A8" s="299" t="s">
        <v>806</v>
      </c>
      <c r="B8" s="299"/>
      <c r="C8" s="299"/>
      <c r="D8" s="299"/>
      <c r="E8" s="299"/>
      <c r="F8" s="299"/>
      <c r="G8" s="299"/>
      <c r="H8" s="299"/>
      <c r="I8" s="299"/>
      <c r="J8" s="299"/>
      <c r="K8" s="299"/>
      <c r="L8" s="299"/>
      <c r="M8" s="299"/>
      <c r="N8" s="299"/>
      <c r="O8" s="299"/>
      <c r="P8" s="299"/>
      <c r="Q8" s="299"/>
      <c r="R8" s="299"/>
      <c r="S8" s="299"/>
      <c r="T8" s="299"/>
      <c r="U8" s="299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>
      <c r="A9" s="148"/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48"/>
      <c r="Q9" s="148"/>
      <c r="R9" s="148"/>
      <c r="S9" s="148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</row>
    <row r="10" spans="1:34" ht="18.75">
      <c r="A10" s="301" t="s">
        <v>20</v>
      </c>
      <c r="B10" s="301"/>
      <c r="C10" s="301"/>
      <c r="D10" s="301"/>
      <c r="E10" s="301"/>
      <c r="F10" s="301"/>
      <c r="G10" s="301"/>
      <c r="H10" s="301"/>
      <c r="I10" s="301"/>
      <c r="J10" s="301"/>
      <c r="K10" s="301"/>
      <c r="L10" s="301"/>
      <c r="M10" s="301"/>
      <c r="N10" s="301"/>
      <c r="O10" s="301"/>
      <c r="P10" s="301"/>
      <c r="Q10" s="301"/>
      <c r="R10" s="301"/>
      <c r="S10" s="301"/>
      <c r="T10" s="301"/>
      <c r="U10" s="301"/>
      <c r="V10" s="157"/>
      <c r="W10" s="157"/>
      <c r="X10" s="157"/>
      <c r="Y10" s="157"/>
      <c r="Z10" s="157"/>
      <c r="AA10" s="157"/>
      <c r="AB10" s="157"/>
      <c r="AC10" s="157"/>
      <c r="AD10" s="157"/>
      <c r="AE10" s="157"/>
      <c r="AF10" s="157"/>
      <c r="AG10" s="157"/>
    </row>
    <row r="11" spans="1:34" ht="18.75">
      <c r="AG11" s="39"/>
    </row>
    <row r="12" spans="1:34" ht="18.75">
      <c r="A12" s="302" t="s">
        <v>804</v>
      </c>
      <c r="B12" s="302"/>
      <c r="C12" s="302"/>
      <c r="D12" s="302"/>
      <c r="E12" s="302"/>
      <c r="F12" s="302"/>
      <c r="G12" s="302"/>
      <c r="H12" s="302"/>
      <c r="I12" s="302"/>
      <c r="J12" s="302"/>
      <c r="K12" s="302"/>
      <c r="L12" s="302"/>
      <c r="M12" s="302"/>
      <c r="N12" s="302"/>
      <c r="O12" s="302"/>
      <c r="P12" s="302"/>
      <c r="Q12" s="302"/>
      <c r="R12" s="302"/>
      <c r="S12" s="302"/>
      <c r="T12" s="302"/>
      <c r="U12" s="302"/>
      <c r="V12" s="158"/>
      <c r="W12" s="158"/>
      <c r="X12" s="158"/>
      <c r="Y12" s="158"/>
      <c r="Z12" s="158"/>
      <c r="AA12" s="158"/>
      <c r="AB12" s="158"/>
      <c r="AC12" s="158"/>
      <c r="AD12" s="158"/>
      <c r="AE12" s="158"/>
      <c r="AF12" s="158"/>
      <c r="AG12" s="158"/>
    </row>
    <row r="13" spans="1:34">
      <c r="A13" s="299" t="s">
        <v>807</v>
      </c>
      <c r="B13" s="299"/>
      <c r="C13" s="299"/>
      <c r="D13" s="299"/>
      <c r="E13" s="299"/>
      <c r="F13" s="299"/>
      <c r="G13" s="299"/>
      <c r="H13" s="299"/>
      <c r="I13" s="299"/>
      <c r="J13" s="299"/>
      <c r="K13" s="299"/>
      <c r="L13" s="299"/>
      <c r="M13" s="299"/>
      <c r="N13" s="299"/>
      <c r="O13" s="299"/>
      <c r="P13" s="299"/>
      <c r="Q13" s="299"/>
      <c r="R13" s="299"/>
      <c r="S13" s="299"/>
      <c r="T13" s="299"/>
      <c r="U13" s="299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>
      <c r="A14" s="298"/>
      <c r="B14" s="298"/>
      <c r="C14" s="298"/>
      <c r="D14" s="298"/>
      <c r="E14" s="298"/>
      <c r="F14" s="298"/>
      <c r="G14" s="298"/>
      <c r="H14" s="298"/>
      <c r="I14" s="298"/>
      <c r="J14" s="298"/>
      <c r="K14" s="298"/>
      <c r="L14" s="298"/>
      <c r="M14" s="298"/>
      <c r="N14" s="298"/>
      <c r="O14" s="298"/>
      <c r="P14" s="298"/>
      <c r="Q14" s="298"/>
      <c r="R14" s="298"/>
      <c r="S14" s="298"/>
      <c r="T14" s="298"/>
      <c r="U14" s="298"/>
      <c r="V14" s="39"/>
    </row>
    <row r="15" spans="1:34" ht="15.75" customHeight="1">
      <c r="A15" s="291" t="s">
        <v>65</v>
      </c>
      <c r="B15" s="291" t="s">
        <v>19</v>
      </c>
      <c r="C15" s="291" t="s">
        <v>5</v>
      </c>
      <c r="D15" s="291" t="s">
        <v>821</v>
      </c>
      <c r="E15" s="291" t="s">
        <v>822</v>
      </c>
      <c r="F15" s="303" t="s">
        <v>823</v>
      </c>
      <c r="G15" s="304"/>
      <c r="H15" s="291" t="s">
        <v>824</v>
      </c>
      <c r="I15" s="291"/>
      <c r="J15" s="291" t="s">
        <v>825</v>
      </c>
      <c r="K15" s="291"/>
      <c r="L15" s="291"/>
      <c r="M15" s="291"/>
      <c r="N15" s="291" t="s">
        <v>826</v>
      </c>
      <c r="O15" s="291"/>
      <c r="P15" s="303" t="s">
        <v>766</v>
      </c>
      <c r="Q15" s="307"/>
      <c r="R15" s="307"/>
      <c r="S15" s="304"/>
      <c r="T15" s="291" t="s">
        <v>7</v>
      </c>
      <c r="U15" s="291"/>
      <c r="V15" s="150"/>
    </row>
    <row r="16" spans="1:34" ht="59.25" customHeight="1">
      <c r="A16" s="291"/>
      <c r="B16" s="291"/>
      <c r="C16" s="291"/>
      <c r="D16" s="291"/>
      <c r="E16" s="291"/>
      <c r="F16" s="305"/>
      <c r="G16" s="306"/>
      <c r="H16" s="291"/>
      <c r="I16" s="291"/>
      <c r="J16" s="291"/>
      <c r="K16" s="291"/>
      <c r="L16" s="291"/>
      <c r="M16" s="291"/>
      <c r="N16" s="291"/>
      <c r="O16" s="291"/>
      <c r="P16" s="305"/>
      <c r="Q16" s="308"/>
      <c r="R16" s="308"/>
      <c r="S16" s="306"/>
      <c r="T16" s="291"/>
      <c r="U16" s="291"/>
    </row>
    <row r="17" spans="1:21" ht="49.5" customHeight="1">
      <c r="A17" s="291"/>
      <c r="B17" s="291"/>
      <c r="C17" s="291"/>
      <c r="D17" s="291"/>
      <c r="E17" s="291"/>
      <c r="F17" s="305"/>
      <c r="G17" s="306"/>
      <c r="H17" s="291"/>
      <c r="I17" s="291"/>
      <c r="J17" s="291" t="s">
        <v>9</v>
      </c>
      <c r="K17" s="291"/>
      <c r="L17" s="291" t="s">
        <v>10</v>
      </c>
      <c r="M17" s="291"/>
      <c r="N17" s="291"/>
      <c r="O17" s="291"/>
      <c r="P17" s="295" t="s">
        <v>827</v>
      </c>
      <c r="Q17" s="296"/>
      <c r="R17" s="295" t="s">
        <v>8</v>
      </c>
      <c r="S17" s="296"/>
      <c r="T17" s="291"/>
      <c r="U17" s="291"/>
    </row>
    <row r="18" spans="1:21" ht="129" customHeight="1">
      <c r="A18" s="291"/>
      <c r="B18" s="291"/>
      <c r="C18" s="291"/>
      <c r="D18" s="291"/>
      <c r="E18" s="291"/>
      <c r="F18" s="151" t="s">
        <v>4</v>
      </c>
      <c r="G18" s="151" t="s">
        <v>14</v>
      </c>
      <c r="H18" s="151" t="s">
        <v>4</v>
      </c>
      <c r="I18" s="151" t="s">
        <v>14</v>
      </c>
      <c r="J18" s="151" t="s">
        <v>4</v>
      </c>
      <c r="K18" s="151" t="s">
        <v>761</v>
      </c>
      <c r="L18" s="151" t="s">
        <v>4</v>
      </c>
      <c r="M18" s="151" t="s">
        <v>759</v>
      </c>
      <c r="N18" s="151" t="s">
        <v>4</v>
      </c>
      <c r="O18" s="151" t="s">
        <v>14</v>
      </c>
      <c r="P18" s="151" t="s">
        <v>4</v>
      </c>
      <c r="Q18" s="151" t="s">
        <v>761</v>
      </c>
      <c r="R18" s="151" t="s">
        <v>4</v>
      </c>
      <c r="S18" s="151" t="s">
        <v>762</v>
      </c>
      <c r="T18" s="291"/>
      <c r="U18" s="291"/>
    </row>
    <row r="19" spans="1:21">
      <c r="A19" s="147">
        <v>1</v>
      </c>
      <c r="B19" s="147">
        <v>2</v>
      </c>
      <c r="C19" s="147">
        <v>3</v>
      </c>
      <c r="D19" s="147">
        <v>4</v>
      </c>
      <c r="E19" s="147">
        <v>5</v>
      </c>
      <c r="F19" s="147">
        <v>6</v>
      </c>
      <c r="G19" s="147">
        <v>7</v>
      </c>
      <c r="H19" s="147">
        <v>8</v>
      </c>
      <c r="I19" s="147">
        <v>9</v>
      </c>
      <c r="J19" s="147">
        <v>10</v>
      </c>
      <c r="K19" s="147">
        <v>11</v>
      </c>
      <c r="L19" s="147">
        <v>12</v>
      </c>
      <c r="M19" s="147">
        <v>13</v>
      </c>
      <c r="N19" s="147">
        <v>14</v>
      </c>
      <c r="O19" s="147">
        <v>15</v>
      </c>
      <c r="P19" s="147">
        <v>16</v>
      </c>
      <c r="Q19" s="147">
        <v>17</v>
      </c>
      <c r="R19" s="147">
        <v>18</v>
      </c>
      <c r="S19" s="147">
        <v>19</v>
      </c>
      <c r="T19" s="291">
        <f>S19+1</f>
        <v>20</v>
      </c>
      <c r="U19" s="291"/>
    </row>
    <row r="20" spans="1:21">
      <c r="A20" s="147"/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295"/>
      <c r="U20" s="296"/>
    </row>
    <row r="21" spans="1:21">
      <c r="A21" s="291" t="s">
        <v>82</v>
      </c>
      <c r="B21" s="291"/>
      <c r="C21" s="291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42"/>
      <c r="O21" s="147"/>
      <c r="P21" s="147"/>
      <c r="Q21" s="147"/>
      <c r="R21" s="147"/>
      <c r="S21" s="147"/>
      <c r="T21" s="291"/>
      <c r="U21" s="291"/>
    </row>
    <row r="23" spans="1:21" s="14" customFormat="1" ht="49.5" customHeight="1">
      <c r="A23" s="279" t="s">
        <v>796</v>
      </c>
      <c r="B23" s="279"/>
      <c r="C23" s="279"/>
      <c r="D23" s="279"/>
      <c r="E23" s="279"/>
      <c r="F23" s="279"/>
      <c r="G23" s="279"/>
      <c r="H23" s="279"/>
      <c r="I23" s="279"/>
      <c r="J23" s="279"/>
      <c r="K23" s="279"/>
      <c r="L23" s="23"/>
      <c r="M23" s="23"/>
      <c r="N23" s="23"/>
      <c r="O23" s="23"/>
      <c r="P23" s="23"/>
      <c r="Q23" s="15"/>
      <c r="R23" s="15"/>
    </row>
    <row r="24" spans="1:21" s="14" customFormat="1" ht="15.75" customHeight="1">
      <c r="A24" s="15"/>
      <c r="B24" s="16"/>
      <c r="C24" s="16"/>
      <c r="D24" s="35"/>
      <c r="E24" s="35"/>
      <c r="F24" s="35"/>
      <c r="G24" s="35"/>
      <c r="H24" s="35"/>
      <c r="I24" s="35"/>
      <c r="J24" s="16"/>
      <c r="K24" s="35"/>
      <c r="L24" s="16"/>
      <c r="M24" s="15"/>
      <c r="N24" s="16"/>
      <c r="O24" s="16"/>
      <c r="P24" s="16"/>
      <c r="Q24" s="15"/>
      <c r="R24" s="15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/>
  <cols>
    <col min="1" max="1" width="10.5" style="14" customWidth="1"/>
    <col min="2" max="2" width="34" style="14" customWidth="1"/>
    <col min="3" max="3" width="17" style="14" customWidth="1"/>
    <col min="4" max="4" width="17.625" style="14" customWidth="1"/>
    <col min="5" max="5" width="17.125" style="14" customWidth="1"/>
    <col min="6" max="6" width="10.125" style="14" customWidth="1"/>
    <col min="7" max="7" width="6.625" style="14" customWidth="1"/>
    <col min="8" max="8" width="7.375" style="14" customWidth="1"/>
    <col min="9" max="9" width="6.625" style="14" customWidth="1"/>
    <col min="10" max="10" width="6.375" style="14" customWidth="1"/>
    <col min="11" max="11" width="6.875" style="14" customWidth="1"/>
    <col min="12" max="12" width="17.125" style="14" customWidth="1"/>
    <col min="13" max="13" width="9.125" style="14" customWidth="1"/>
    <col min="14" max="14" width="5.5" style="14" customWidth="1"/>
    <col min="15" max="15" width="6.5" style="14" customWidth="1"/>
    <col min="16" max="18" width="6.125" style="14" customWidth="1"/>
    <col min="19" max="19" width="13" style="14" customWidth="1"/>
    <col min="20" max="20" width="6.375" style="14" customWidth="1"/>
    <col min="21" max="21" width="14.125" style="14" customWidth="1"/>
    <col min="22" max="22" width="6.25" style="14" customWidth="1"/>
    <col min="23" max="23" width="18" style="14" customWidth="1"/>
    <col min="24" max="16384" width="9" style="14"/>
  </cols>
  <sheetData>
    <row r="1" spans="1:45" ht="18.75">
      <c r="S1" s="11"/>
      <c r="W1" s="25" t="s">
        <v>57</v>
      </c>
      <c r="Y1" s="11"/>
    </row>
    <row r="2" spans="1:45" ht="18.75">
      <c r="S2" s="11"/>
      <c r="W2" s="30" t="s">
        <v>0</v>
      </c>
      <c r="Y2" s="11"/>
    </row>
    <row r="3" spans="1:45" ht="18.75">
      <c r="S3" s="11"/>
      <c r="W3" s="30" t="s">
        <v>801</v>
      </c>
      <c r="Y3" s="11"/>
    </row>
    <row r="4" spans="1:45" ht="18.75">
      <c r="A4" s="280" t="s">
        <v>763</v>
      </c>
      <c r="B4" s="280"/>
      <c r="C4" s="280"/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  <c r="O4" s="280"/>
      <c r="P4" s="280"/>
      <c r="Q4" s="280"/>
      <c r="R4" s="280"/>
      <c r="S4" s="280"/>
      <c r="T4" s="280"/>
      <c r="U4" s="280"/>
      <c r="V4" s="280"/>
      <c r="W4" s="280"/>
      <c r="X4" s="159"/>
      <c r="Y4" s="159"/>
      <c r="Z4" s="159"/>
      <c r="AA4" s="159"/>
    </row>
    <row r="5" spans="1:45" ht="18.75">
      <c r="A5" s="292" t="s">
        <v>64</v>
      </c>
      <c r="B5" s="292"/>
      <c r="C5" s="292"/>
      <c r="D5" s="292"/>
      <c r="E5" s="292"/>
      <c r="F5" s="292"/>
      <c r="G5" s="292"/>
      <c r="H5" s="292"/>
      <c r="I5" s="292"/>
      <c r="J5" s="292"/>
      <c r="K5" s="292"/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292"/>
      <c r="W5" s="292"/>
      <c r="X5" s="153"/>
      <c r="Y5" s="153"/>
      <c r="Z5" s="153"/>
      <c r="AA5" s="153"/>
      <c r="AB5" s="153"/>
    </row>
    <row r="6" spans="1:45" ht="18.7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</row>
    <row r="7" spans="1:45" ht="18.75">
      <c r="A7" s="292" t="s">
        <v>798</v>
      </c>
      <c r="B7" s="292"/>
      <c r="C7" s="292"/>
      <c r="D7" s="292"/>
      <c r="E7" s="292"/>
      <c r="F7" s="292"/>
      <c r="G7" s="292"/>
      <c r="H7" s="292"/>
      <c r="I7" s="292"/>
      <c r="J7" s="292"/>
      <c r="K7" s="292"/>
      <c r="L7" s="292"/>
      <c r="M7" s="292"/>
      <c r="N7" s="292"/>
      <c r="O7" s="292"/>
      <c r="P7" s="292"/>
      <c r="Q7" s="292"/>
      <c r="R7" s="292"/>
      <c r="S7" s="292"/>
      <c r="T7" s="292"/>
      <c r="U7" s="292"/>
      <c r="V7" s="292"/>
      <c r="W7" s="292"/>
      <c r="X7" s="153"/>
      <c r="Y7" s="153"/>
      <c r="Z7" s="153"/>
      <c r="AA7" s="153"/>
    </row>
    <row r="8" spans="1:45">
      <c r="A8" s="284" t="s">
        <v>68</v>
      </c>
      <c r="B8" s="284"/>
      <c r="C8" s="284"/>
      <c r="D8" s="284"/>
      <c r="E8" s="284"/>
      <c r="F8" s="284"/>
      <c r="G8" s="284"/>
      <c r="H8" s="284"/>
      <c r="I8" s="284"/>
      <c r="J8" s="284"/>
      <c r="K8" s="284"/>
      <c r="L8" s="284"/>
      <c r="M8" s="284"/>
      <c r="N8" s="284"/>
      <c r="O8" s="284"/>
      <c r="P8" s="284"/>
      <c r="Q8" s="284"/>
      <c r="R8" s="284"/>
      <c r="S8" s="284"/>
      <c r="T8" s="284"/>
      <c r="U8" s="284"/>
      <c r="V8" s="284"/>
      <c r="W8" s="284"/>
      <c r="X8" s="26"/>
      <c r="Y8" s="26"/>
      <c r="Z8" s="26"/>
      <c r="AA8" s="26"/>
    </row>
    <row r="9" spans="1:4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</row>
    <row r="10" spans="1:45" ht="18.75">
      <c r="A10" s="293" t="s">
        <v>20</v>
      </c>
      <c r="B10" s="293"/>
      <c r="C10" s="293"/>
      <c r="D10" s="293"/>
      <c r="E10" s="293"/>
      <c r="F10" s="293"/>
      <c r="G10" s="293"/>
      <c r="H10" s="293"/>
      <c r="I10" s="293"/>
      <c r="J10" s="293"/>
      <c r="K10" s="293"/>
      <c r="L10" s="293"/>
      <c r="M10" s="293"/>
      <c r="N10" s="293"/>
      <c r="O10" s="293"/>
      <c r="P10" s="293"/>
      <c r="Q10" s="293"/>
      <c r="R10" s="293"/>
      <c r="S10" s="293"/>
      <c r="T10" s="293"/>
      <c r="U10" s="293"/>
      <c r="V10" s="293"/>
      <c r="W10" s="293"/>
      <c r="X10" s="160"/>
      <c r="Y10" s="160"/>
      <c r="Z10" s="160"/>
      <c r="AA10" s="160"/>
    </row>
    <row r="11" spans="1:45" ht="18.75">
      <c r="AA11" s="30"/>
    </row>
    <row r="12" spans="1:45" ht="18.75">
      <c r="A12" s="289" t="s">
        <v>54</v>
      </c>
      <c r="B12" s="289"/>
      <c r="C12" s="289"/>
      <c r="D12" s="289"/>
      <c r="E12" s="289"/>
      <c r="F12" s="289"/>
      <c r="G12" s="289"/>
      <c r="H12" s="289"/>
      <c r="I12" s="289"/>
      <c r="J12" s="289"/>
      <c r="K12" s="289"/>
      <c r="L12" s="289"/>
      <c r="M12" s="289"/>
      <c r="N12" s="289"/>
      <c r="O12" s="289"/>
      <c r="P12" s="289"/>
      <c r="Q12" s="289"/>
      <c r="R12" s="289"/>
      <c r="S12" s="289"/>
      <c r="T12" s="289"/>
      <c r="U12" s="289"/>
      <c r="V12" s="289"/>
      <c r="W12" s="289"/>
      <c r="X12" s="161"/>
      <c r="Y12" s="161"/>
      <c r="Z12" s="161"/>
      <c r="AA12" s="161"/>
    </row>
    <row r="13" spans="1:45">
      <c r="A13" s="284" t="s">
        <v>70</v>
      </c>
      <c r="B13" s="284"/>
      <c r="C13" s="284"/>
      <c r="D13" s="284"/>
      <c r="E13" s="284"/>
      <c r="F13" s="284"/>
      <c r="G13" s="284"/>
      <c r="H13" s="284"/>
      <c r="I13" s="284"/>
      <c r="J13" s="284"/>
      <c r="K13" s="284"/>
      <c r="L13" s="284"/>
      <c r="M13" s="284"/>
      <c r="N13" s="284"/>
      <c r="O13" s="284"/>
      <c r="P13" s="284"/>
      <c r="Q13" s="284"/>
      <c r="R13" s="284"/>
      <c r="S13" s="284"/>
      <c r="T13" s="284"/>
      <c r="U13" s="284"/>
      <c r="V13" s="284"/>
      <c r="W13" s="284"/>
      <c r="X13" s="26"/>
      <c r="Y13" s="26"/>
      <c r="Z13" s="26"/>
      <c r="AA13" s="26"/>
    </row>
    <row r="14" spans="1:45" ht="15.75" customHeight="1">
      <c r="A14" s="314"/>
      <c r="B14" s="314"/>
      <c r="C14" s="314"/>
      <c r="D14" s="314"/>
      <c r="E14" s="314"/>
      <c r="F14" s="314"/>
      <c r="G14" s="314"/>
      <c r="H14" s="314"/>
      <c r="I14" s="314"/>
      <c r="J14" s="314"/>
      <c r="K14" s="314"/>
      <c r="L14" s="314"/>
      <c r="M14" s="314"/>
      <c r="N14" s="314"/>
      <c r="O14" s="314"/>
      <c r="P14" s="314"/>
      <c r="Q14" s="314"/>
      <c r="R14" s="314"/>
      <c r="S14" s="314"/>
      <c r="T14" s="314"/>
      <c r="U14" s="314"/>
      <c r="V14" s="314"/>
      <c r="W14" s="314"/>
      <c r="X14" s="162"/>
      <c r="Y14" s="162"/>
      <c r="Z14" s="162"/>
      <c r="AA14" s="162"/>
      <c r="AB14" s="162"/>
      <c r="AC14" s="162"/>
      <c r="AD14" s="162"/>
      <c r="AE14" s="162"/>
      <c r="AF14" s="162"/>
      <c r="AG14" s="162"/>
      <c r="AH14" s="162"/>
      <c r="AI14" s="162"/>
      <c r="AJ14" s="162"/>
      <c r="AK14" s="162"/>
      <c r="AL14" s="162"/>
      <c r="AM14" s="162"/>
      <c r="AN14" s="162"/>
      <c r="AO14" s="162"/>
      <c r="AP14" s="162"/>
      <c r="AQ14" s="162"/>
      <c r="AR14" s="162"/>
      <c r="AS14" s="162"/>
    </row>
    <row r="15" spans="1:45" ht="53.25" customHeight="1">
      <c r="A15" s="310" t="s">
        <v>65</v>
      </c>
      <c r="B15" s="313" t="s">
        <v>19</v>
      </c>
      <c r="C15" s="313" t="s">
        <v>5</v>
      </c>
      <c r="D15" s="310" t="s">
        <v>828</v>
      </c>
      <c r="E15" s="309" t="s">
        <v>791</v>
      </c>
      <c r="F15" s="309"/>
      <c r="G15" s="309"/>
      <c r="H15" s="309"/>
      <c r="I15" s="309"/>
      <c r="J15" s="309"/>
      <c r="K15" s="309"/>
      <c r="L15" s="309"/>
      <c r="M15" s="309"/>
      <c r="N15" s="309"/>
      <c r="O15" s="309"/>
      <c r="P15" s="309"/>
      <c r="Q15" s="309"/>
      <c r="R15" s="309"/>
      <c r="S15" s="277" t="s">
        <v>157</v>
      </c>
      <c r="T15" s="277"/>
      <c r="U15" s="277"/>
      <c r="V15" s="277"/>
      <c r="W15" s="313" t="s">
        <v>7</v>
      </c>
      <c r="X15" s="163"/>
      <c r="Y15" s="163"/>
    </row>
    <row r="16" spans="1:45" ht="13.5" customHeight="1">
      <c r="A16" s="311"/>
      <c r="B16" s="313"/>
      <c r="C16" s="313"/>
      <c r="D16" s="311"/>
      <c r="E16" s="309" t="s">
        <v>9</v>
      </c>
      <c r="F16" s="309"/>
      <c r="G16" s="309"/>
      <c r="H16" s="309"/>
      <c r="I16" s="309"/>
      <c r="J16" s="309"/>
      <c r="K16" s="309"/>
      <c r="L16" s="309" t="s">
        <v>10</v>
      </c>
      <c r="M16" s="309"/>
      <c r="N16" s="309"/>
      <c r="O16" s="309"/>
      <c r="P16" s="309"/>
      <c r="Q16" s="309"/>
      <c r="R16" s="309"/>
      <c r="S16" s="277"/>
      <c r="T16" s="277"/>
      <c r="U16" s="277"/>
      <c r="V16" s="277"/>
      <c r="W16" s="313"/>
      <c r="X16" s="163"/>
      <c r="Y16" s="163"/>
      <c r="Z16" s="163"/>
      <c r="AA16" s="163"/>
    </row>
    <row r="17" spans="1:27" ht="13.5" customHeight="1">
      <c r="A17" s="311"/>
      <c r="B17" s="313"/>
      <c r="C17" s="313"/>
      <c r="D17" s="311"/>
      <c r="E17" s="309"/>
      <c r="F17" s="309"/>
      <c r="G17" s="309"/>
      <c r="H17" s="309"/>
      <c r="I17" s="309"/>
      <c r="J17" s="309"/>
      <c r="K17" s="309"/>
      <c r="L17" s="309"/>
      <c r="M17" s="309"/>
      <c r="N17" s="309"/>
      <c r="O17" s="309"/>
      <c r="P17" s="309"/>
      <c r="Q17" s="309"/>
      <c r="R17" s="309"/>
      <c r="S17" s="277"/>
      <c r="T17" s="277"/>
      <c r="U17" s="277"/>
      <c r="V17" s="277"/>
      <c r="W17" s="313"/>
      <c r="X17" s="163"/>
      <c r="Y17" s="163"/>
      <c r="Z17" s="163"/>
      <c r="AA17" s="163"/>
    </row>
    <row r="18" spans="1:27" ht="43.5" customHeight="1">
      <c r="A18" s="311"/>
      <c r="B18" s="313"/>
      <c r="C18" s="313"/>
      <c r="D18" s="311"/>
      <c r="E18" s="164" t="s">
        <v>22</v>
      </c>
      <c r="F18" s="309" t="s">
        <v>21</v>
      </c>
      <c r="G18" s="309"/>
      <c r="H18" s="309"/>
      <c r="I18" s="309"/>
      <c r="J18" s="309"/>
      <c r="K18" s="309"/>
      <c r="L18" s="164" t="s">
        <v>22</v>
      </c>
      <c r="M18" s="309" t="s">
        <v>21</v>
      </c>
      <c r="N18" s="309"/>
      <c r="O18" s="309"/>
      <c r="P18" s="309"/>
      <c r="Q18" s="309"/>
      <c r="R18" s="309"/>
      <c r="S18" s="271" t="s">
        <v>22</v>
      </c>
      <c r="T18" s="273"/>
      <c r="U18" s="271" t="s">
        <v>21</v>
      </c>
      <c r="V18" s="273"/>
      <c r="W18" s="313"/>
      <c r="X18" s="163"/>
      <c r="Y18" s="163"/>
      <c r="Z18" s="163"/>
      <c r="AA18" s="163"/>
    </row>
    <row r="19" spans="1:27" ht="71.25" customHeight="1">
      <c r="A19" s="312"/>
      <c r="B19" s="313"/>
      <c r="C19" s="313"/>
      <c r="D19" s="312"/>
      <c r="E19" s="1" t="s">
        <v>827</v>
      </c>
      <c r="F19" s="1" t="s">
        <v>827</v>
      </c>
      <c r="G19" s="44" t="s">
        <v>2</v>
      </c>
      <c r="H19" s="44" t="s">
        <v>3</v>
      </c>
      <c r="I19" s="44" t="s">
        <v>52</v>
      </c>
      <c r="J19" s="44" t="s">
        <v>1</v>
      </c>
      <c r="K19" s="44" t="s">
        <v>13</v>
      </c>
      <c r="L19" s="1" t="s">
        <v>827</v>
      </c>
      <c r="M19" s="1" t="s">
        <v>827</v>
      </c>
      <c r="N19" s="44" t="s">
        <v>2</v>
      </c>
      <c r="O19" s="44" t="s">
        <v>3</v>
      </c>
      <c r="P19" s="44" t="s">
        <v>52</v>
      </c>
      <c r="Q19" s="44" t="s">
        <v>1</v>
      </c>
      <c r="R19" s="44" t="s">
        <v>13</v>
      </c>
      <c r="S19" s="8" t="s">
        <v>829</v>
      </c>
      <c r="T19" s="8" t="s">
        <v>79</v>
      </c>
      <c r="U19" s="8" t="s">
        <v>829</v>
      </c>
      <c r="V19" s="8" t="s">
        <v>79</v>
      </c>
      <c r="W19" s="313"/>
      <c r="X19" s="163"/>
      <c r="Y19" s="163"/>
      <c r="Z19" s="163"/>
      <c r="AA19" s="163"/>
    </row>
    <row r="20" spans="1:27">
      <c r="A20" s="165">
        <v>1</v>
      </c>
      <c r="B20" s="165">
        <v>2</v>
      </c>
      <c r="C20" s="165">
        <v>3</v>
      </c>
      <c r="D20" s="166">
        <v>4</v>
      </c>
      <c r="E20" s="165">
        <v>5</v>
      </c>
      <c r="F20" s="165">
        <f t="shared" ref="F20:W20" si="0">E20+1</f>
        <v>6</v>
      </c>
      <c r="G20" s="165">
        <f t="shared" si="0"/>
        <v>7</v>
      </c>
      <c r="H20" s="165">
        <f t="shared" si="0"/>
        <v>8</v>
      </c>
      <c r="I20" s="165">
        <f t="shared" si="0"/>
        <v>9</v>
      </c>
      <c r="J20" s="165">
        <f t="shared" si="0"/>
        <v>10</v>
      </c>
      <c r="K20" s="165">
        <f t="shared" si="0"/>
        <v>11</v>
      </c>
      <c r="L20" s="165">
        <f t="shared" si="0"/>
        <v>12</v>
      </c>
      <c r="M20" s="165">
        <f t="shared" si="0"/>
        <v>13</v>
      </c>
      <c r="N20" s="165">
        <f t="shared" si="0"/>
        <v>14</v>
      </c>
      <c r="O20" s="165">
        <f t="shared" si="0"/>
        <v>15</v>
      </c>
      <c r="P20" s="165">
        <f t="shared" si="0"/>
        <v>16</v>
      </c>
      <c r="Q20" s="165">
        <f t="shared" si="0"/>
        <v>17</v>
      </c>
      <c r="R20" s="165">
        <f t="shared" si="0"/>
        <v>18</v>
      </c>
      <c r="S20" s="165">
        <f t="shared" si="0"/>
        <v>19</v>
      </c>
      <c r="T20" s="165">
        <f t="shared" si="0"/>
        <v>20</v>
      </c>
      <c r="U20" s="165">
        <f t="shared" si="0"/>
        <v>21</v>
      </c>
      <c r="V20" s="165">
        <f t="shared" si="0"/>
        <v>22</v>
      </c>
      <c r="W20" s="165">
        <f t="shared" si="0"/>
        <v>23</v>
      </c>
      <c r="X20" s="163"/>
      <c r="Y20" s="163"/>
    </row>
    <row r="21" spans="1:27">
      <c r="A21" s="165"/>
      <c r="B21" s="165"/>
      <c r="C21" s="165"/>
      <c r="D21" s="166"/>
      <c r="E21" s="165"/>
      <c r="F21" s="165"/>
      <c r="G21" s="165"/>
      <c r="H21" s="165"/>
      <c r="I21" s="165"/>
      <c r="J21" s="165"/>
      <c r="K21" s="165"/>
      <c r="L21" s="165"/>
      <c r="M21" s="165"/>
      <c r="N21" s="165"/>
      <c r="O21" s="165"/>
      <c r="P21" s="165"/>
      <c r="Q21" s="165"/>
      <c r="R21" s="165"/>
      <c r="S21" s="165"/>
      <c r="T21" s="165"/>
      <c r="U21" s="165"/>
      <c r="V21" s="165"/>
      <c r="W21" s="165"/>
      <c r="X21" s="163"/>
      <c r="Y21" s="163"/>
    </row>
    <row r="22" spans="1:27" s="10" customFormat="1">
      <c r="A22" s="271" t="s">
        <v>82</v>
      </c>
      <c r="B22" s="272"/>
      <c r="C22" s="273"/>
      <c r="D22" s="167"/>
      <c r="E22" s="168"/>
      <c r="F22" s="168"/>
      <c r="G22" s="168"/>
      <c r="H22" s="168"/>
      <c r="I22" s="169"/>
      <c r="J22" s="169"/>
      <c r="K22" s="169"/>
      <c r="L22" s="169"/>
      <c r="M22" s="169"/>
      <c r="N22" s="169"/>
      <c r="O22" s="169"/>
      <c r="P22" s="169"/>
      <c r="Q22" s="169"/>
      <c r="R22" s="169"/>
      <c r="S22" s="169"/>
      <c r="T22" s="169"/>
      <c r="U22" s="169"/>
      <c r="V22" s="169"/>
      <c r="W22" s="17"/>
      <c r="X22" s="170"/>
      <c r="Y22" s="170"/>
      <c r="Z22" s="170"/>
      <c r="AA22" s="170"/>
    </row>
    <row r="23" spans="1:27" s="31" customFormat="1"/>
    <row r="24" spans="1:27" ht="49.5" customHeight="1">
      <c r="A24" s="279"/>
      <c r="B24" s="279"/>
      <c r="C24" s="279"/>
      <c r="D24" s="279"/>
      <c r="E24" s="279"/>
      <c r="F24" s="279"/>
      <c r="G24" s="279"/>
      <c r="H24" s="279"/>
      <c r="I24" s="279"/>
      <c r="J24" s="279"/>
      <c r="K24" s="279"/>
      <c r="L24" s="279"/>
      <c r="M24" s="23"/>
      <c r="N24" s="23"/>
      <c r="O24" s="23"/>
      <c r="P24" s="23"/>
      <c r="Q24" s="15"/>
      <c r="R24" s="15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/>
  <cols>
    <col min="1" max="1" width="9.75" style="14" customWidth="1"/>
    <col min="2" max="2" width="34" style="14" customWidth="1"/>
    <col min="3" max="3" width="17" style="14" customWidth="1"/>
    <col min="4" max="4" width="31.25" style="14" customWidth="1"/>
    <col min="5" max="16" width="7.75" style="14" customWidth="1"/>
    <col min="17" max="21" width="6.375" style="14" customWidth="1"/>
    <col min="22" max="22" width="7.5" style="14" customWidth="1"/>
    <col min="23" max="23" width="6.875" style="14" customWidth="1"/>
    <col min="24" max="16384" width="9" style="14"/>
  </cols>
  <sheetData>
    <row r="1" spans="1:47" ht="18.75">
      <c r="X1" s="25" t="s">
        <v>58</v>
      </c>
      <c r="Z1" s="11"/>
      <c r="AB1" s="11"/>
    </row>
    <row r="2" spans="1:47" ht="18.75">
      <c r="X2" s="30" t="s">
        <v>0</v>
      </c>
      <c r="Z2" s="11"/>
      <c r="AB2" s="11"/>
    </row>
    <row r="3" spans="1:47" ht="18.75">
      <c r="X3" s="30" t="s">
        <v>801</v>
      </c>
      <c r="Z3" s="11"/>
      <c r="AB3" s="11"/>
    </row>
    <row r="4" spans="1:47" s="24" customFormat="1" ht="40.5" customHeight="1">
      <c r="A4" s="318" t="s">
        <v>758</v>
      </c>
      <c r="B4" s="318"/>
      <c r="C4" s="318"/>
      <c r="D4" s="318"/>
      <c r="E4" s="318"/>
      <c r="F4" s="318"/>
      <c r="G4" s="318"/>
      <c r="H4" s="318"/>
      <c r="I4" s="318"/>
      <c r="J4" s="318"/>
      <c r="K4" s="318"/>
      <c r="L4" s="318"/>
      <c r="M4" s="318"/>
      <c r="N4" s="318"/>
      <c r="O4" s="318"/>
      <c r="P4" s="318"/>
      <c r="Q4" s="318"/>
      <c r="R4" s="318"/>
      <c r="S4" s="318"/>
      <c r="T4" s="318"/>
      <c r="U4" s="318"/>
      <c r="V4" s="318"/>
      <c r="W4" s="318"/>
      <c r="X4" s="318"/>
      <c r="Y4" s="171"/>
      <c r="Z4" s="171"/>
      <c r="AA4" s="171"/>
      <c r="AB4" s="171"/>
      <c r="AC4" s="171"/>
      <c r="AD4" s="171"/>
      <c r="AE4" s="171"/>
    </row>
    <row r="5" spans="1:47" ht="18.75">
      <c r="A5" s="292" t="s">
        <v>64</v>
      </c>
      <c r="B5" s="292"/>
      <c r="C5" s="292"/>
      <c r="D5" s="292"/>
      <c r="E5" s="292"/>
      <c r="F5" s="292"/>
      <c r="G5" s="292"/>
      <c r="H5" s="292"/>
      <c r="I5" s="292"/>
      <c r="J5" s="292"/>
      <c r="K5" s="292"/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292"/>
      <c r="W5" s="292"/>
      <c r="X5" s="292"/>
      <c r="Y5" s="153"/>
      <c r="Z5" s="153"/>
      <c r="AA5" s="153"/>
      <c r="AB5" s="153"/>
      <c r="AC5" s="153"/>
      <c r="AD5" s="153"/>
      <c r="AE5" s="153"/>
      <c r="AF5" s="153"/>
    </row>
    <row r="6" spans="1:47" ht="18.7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</row>
    <row r="7" spans="1:47" ht="18.75">
      <c r="A7" s="292" t="s">
        <v>798</v>
      </c>
      <c r="B7" s="292"/>
      <c r="C7" s="292"/>
      <c r="D7" s="292"/>
      <c r="E7" s="292"/>
      <c r="F7" s="292"/>
      <c r="G7" s="292"/>
      <c r="H7" s="292"/>
      <c r="I7" s="292"/>
      <c r="J7" s="292"/>
      <c r="K7" s="292"/>
      <c r="L7" s="292"/>
      <c r="M7" s="292"/>
      <c r="N7" s="292"/>
      <c r="O7" s="292"/>
      <c r="P7" s="292"/>
      <c r="Q7" s="292"/>
      <c r="R7" s="292"/>
      <c r="S7" s="292"/>
      <c r="T7" s="292"/>
      <c r="U7" s="292"/>
      <c r="V7" s="292"/>
      <c r="W7" s="292"/>
      <c r="X7" s="292"/>
      <c r="Y7" s="153"/>
      <c r="Z7" s="153"/>
      <c r="AA7" s="153"/>
      <c r="AB7" s="153"/>
      <c r="AC7" s="153"/>
      <c r="AD7" s="153"/>
      <c r="AE7" s="153"/>
    </row>
    <row r="8" spans="1:47">
      <c r="A8" s="284" t="s">
        <v>67</v>
      </c>
      <c r="B8" s="284"/>
      <c r="C8" s="284"/>
      <c r="D8" s="284"/>
      <c r="E8" s="284"/>
      <c r="F8" s="284"/>
      <c r="G8" s="284"/>
      <c r="H8" s="284"/>
      <c r="I8" s="284"/>
      <c r="J8" s="284"/>
      <c r="K8" s="284"/>
      <c r="L8" s="284"/>
      <c r="M8" s="284"/>
      <c r="N8" s="284"/>
      <c r="O8" s="284"/>
      <c r="P8" s="284"/>
      <c r="Q8" s="284"/>
      <c r="R8" s="284"/>
      <c r="S8" s="284"/>
      <c r="T8" s="284"/>
      <c r="U8" s="284"/>
      <c r="V8" s="284"/>
      <c r="W8" s="284"/>
      <c r="X8" s="284"/>
      <c r="Y8" s="26"/>
      <c r="Z8" s="26"/>
      <c r="AA8" s="26"/>
      <c r="AB8" s="26"/>
      <c r="AC8" s="26"/>
      <c r="AD8" s="26"/>
      <c r="AE8" s="26"/>
    </row>
    <row r="9" spans="1:47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</row>
    <row r="10" spans="1:47" ht="18.75">
      <c r="A10" s="293" t="s">
        <v>20</v>
      </c>
      <c r="B10" s="293"/>
      <c r="C10" s="293"/>
      <c r="D10" s="293"/>
      <c r="E10" s="293"/>
      <c r="F10" s="293"/>
      <c r="G10" s="293"/>
      <c r="H10" s="293"/>
      <c r="I10" s="293"/>
      <c r="J10" s="293"/>
      <c r="K10" s="293"/>
      <c r="L10" s="293"/>
      <c r="M10" s="293"/>
      <c r="N10" s="293"/>
      <c r="O10" s="293"/>
      <c r="P10" s="293"/>
      <c r="Q10" s="293"/>
      <c r="R10" s="293"/>
      <c r="S10" s="293"/>
      <c r="T10" s="293"/>
      <c r="U10" s="293"/>
      <c r="V10" s="293"/>
      <c r="W10" s="293"/>
      <c r="X10" s="293"/>
      <c r="Y10" s="160"/>
      <c r="Z10" s="160"/>
      <c r="AA10" s="160"/>
      <c r="AB10" s="160"/>
      <c r="AC10" s="160"/>
      <c r="AD10" s="160"/>
      <c r="AE10" s="160"/>
    </row>
    <row r="11" spans="1:47" ht="18.75">
      <c r="AE11" s="30"/>
    </row>
    <row r="12" spans="1:47" ht="18.75">
      <c r="A12" s="289" t="s">
        <v>54</v>
      </c>
      <c r="B12" s="289"/>
      <c r="C12" s="289"/>
      <c r="D12" s="289"/>
      <c r="E12" s="289"/>
      <c r="F12" s="289"/>
      <c r="G12" s="289"/>
      <c r="H12" s="289"/>
      <c r="I12" s="289"/>
      <c r="J12" s="289"/>
      <c r="K12" s="289"/>
      <c r="L12" s="289"/>
      <c r="M12" s="289"/>
      <c r="N12" s="289"/>
      <c r="O12" s="289"/>
      <c r="P12" s="289"/>
      <c r="Q12" s="289"/>
      <c r="R12" s="289"/>
      <c r="S12" s="289"/>
      <c r="T12" s="289"/>
      <c r="U12" s="289"/>
      <c r="V12" s="289"/>
      <c r="W12" s="289"/>
      <c r="X12" s="289"/>
      <c r="Y12" s="21"/>
      <c r="Z12" s="21"/>
      <c r="AA12" s="21"/>
      <c r="AB12" s="161"/>
      <c r="AC12" s="161"/>
      <c r="AD12" s="161"/>
      <c r="AE12" s="161"/>
    </row>
    <row r="13" spans="1:47">
      <c r="A13" s="284" t="s">
        <v>808</v>
      </c>
      <c r="B13" s="284"/>
      <c r="C13" s="284"/>
      <c r="D13" s="284"/>
      <c r="E13" s="284"/>
      <c r="F13" s="284"/>
      <c r="G13" s="284"/>
      <c r="H13" s="284"/>
      <c r="I13" s="284"/>
      <c r="J13" s="284"/>
      <c r="K13" s="284"/>
      <c r="L13" s="284"/>
      <c r="M13" s="284"/>
      <c r="N13" s="284"/>
      <c r="O13" s="284"/>
      <c r="P13" s="284"/>
      <c r="Q13" s="284"/>
      <c r="R13" s="284"/>
      <c r="S13" s="284"/>
      <c r="T13" s="284"/>
      <c r="U13" s="284"/>
      <c r="V13" s="284"/>
      <c r="W13" s="284"/>
      <c r="X13" s="284"/>
      <c r="Y13" s="26"/>
      <c r="Z13" s="26"/>
      <c r="AA13" s="26"/>
      <c r="AB13" s="26"/>
      <c r="AC13" s="26"/>
      <c r="AD13" s="26"/>
      <c r="AE13" s="26"/>
    </row>
    <row r="14" spans="1:47">
      <c r="A14" s="322"/>
      <c r="B14" s="322"/>
      <c r="C14" s="322"/>
      <c r="D14" s="322"/>
      <c r="E14" s="322"/>
      <c r="F14" s="322"/>
      <c r="G14" s="322"/>
      <c r="H14" s="322"/>
      <c r="I14" s="322"/>
      <c r="J14" s="322"/>
      <c r="K14" s="322"/>
      <c r="L14" s="322"/>
      <c r="M14" s="322"/>
      <c r="N14" s="322"/>
      <c r="O14" s="322"/>
      <c r="P14" s="322"/>
      <c r="Q14" s="322"/>
      <c r="R14" s="322"/>
      <c r="S14" s="322"/>
      <c r="T14" s="322"/>
      <c r="U14" s="322"/>
      <c r="V14" s="322"/>
      <c r="W14" s="322"/>
      <c r="X14" s="322"/>
      <c r="Y14" s="162"/>
      <c r="Z14" s="162"/>
      <c r="AA14" s="162"/>
      <c r="AB14" s="162"/>
      <c r="AC14" s="162"/>
      <c r="AD14" s="162"/>
      <c r="AE14" s="162"/>
      <c r="AF14" s="162"/>
      <c r="AG14" s="162"/>
      <c r="AH14" s="162"/>
      <c r="AI14" s="162"/>
      <c r="AJ14" s="162"/>
      <c r="AK14" s="162"/>
      <c r="AL14" s="162"/>
      <c r="AM14" s="162"/>
      <c r="AN14" s="162"/>
      <c r="AO14" s="162"/>
      <c r="AP14" s="162"/>
      <c r="AQ14" s="162"/>
      <c r="AR14" s="162"/>
      <c r="AS14" s="162"/>
      <c r="AT14" s="162"/>
      <c r="AU14" s="162"/>
    </row>
    <row r="15" spans="1:47" ht="22.5" customHeight="1">
      <c r="A15" s="310" t="s">
        <v>65</v>
      </c>
      <c r="B15" s="313" t="s">
        <v>19</v>
      </c>
      <c r="C15" s="313" t="s">
        <v>5</v>
      </c>
      <c r="D15" s="324" t="s">
        <v>83</v>
      </c>
      <c r="E15" s="330" t="s">
        <v>792</v>
      </c>
      <c r="F15" s="331"/>
      <c r="G15" s="331"/>
      <c r="H15" s="331"/>
      <c r="I15" s="331"/>
      <c r="J15" s="331"/>
      <c r="K15" s="331"/>
      <c r="L15" s="331"/>
      <c r="M15" s="331"/>
      <c r="N15" s="331"/>
      <c r="O15" s="331"/>
      <c r="P15" s="332"/>
      <c r="Q15" s="330" t="s">
        <v>158</v>
      </c>
      <c r="R15" s="331"/>
      <c r="S15" s="331"/>
      <c r="T15" s="331"/>
      <c r="U15" s="332"/>
      <c r="V15" s="323" t="s">
        <v>7</v>
      </c>
      <c r="W15" s="323"/>
      <c r="X15" s="323"/>
    </row>
    <row r="16" spans="1:47" ht="22.5" customHeight="1">
      <c r="A16" s="311"/>
      <c r="B16" s="313"/>
      <c r="C16" s="313"/>
      <c r="D16" s="325"/>
      <c r="E16" s="333"/>
      <c r="F16" s="334"/>
      <c r="G16" s="334"/>
      <c r="H16" s="334"/>
      <c r="I16" s="334"/>
      <c r="J16" s="334"/>
      <c r="K16" s="334"/>
      <c r="L16" s="334"/>
      <c r="M16" s="334"/>
      <c r="N16" s="334"/>
      <c r="O16" s="334"/>
      <c r="P16" s="335"/>
      <c r="Q16" s="336"/>
      <c r="R16" s="337"/>
      <c r="S16" s="337"/>
      <c r="T16" s="337"/>
      <c r="U16" s="338"/>
      <c r="V16" s="323"/>
      <c r="W16" s="323"/>
      <c r="X16" s="323"/>
    </row>
    <row r="17" spans="1:33" ht="24" customHeight="1">
      <c r="A17" s="311"/>
      <c r="B17" s="313"/>
      <c r="C17" s="313"/>
      <c r="D17" s="325"/>
      <c r="E17" s="309" t="s">
        <v>9</v>
      </c>
      <c r="F17" s="309"/>
      <c r="G17" s="309"/>
      <c r="H17" s="309"/>
      <c r="I17" s="309"/>
      <c r="J17" s="309"/>
      <c r="K17" s="327" t="s">
        <v>10</v>
      </c>
      <c r="L17" s="328"/>
      <c r="M17" s="328"/>
      <c r="N17" s="328"/>
      <c r="O17" s="328"/>
      <c r="P17" s="329"/>
      <c r="Q17" s="333"/>
      <c r="R17" s="334"/>
      <c r="S17" s="334"/>
      <c r="T17" s="334"/>
      <c r="U17" s="335"/>
      <c r="V17" s="323"/>
      <c r="W17" s="323"/>
      <c r="X17" s="323"/>
    </row>
    <row r="18" spans="1:33" ht="75.75" customHeight="1">
      <c r="A18" s="312"/>
      <c r="B18" s="313"/>
      <c r="C18" s="313"/>
      <c r="D18" s="326"/>
      <c r="E18" s="136" t="s">
        <v>62</v>
      </c>
      <c r="F18" s="44" t="s">
        <v>2</v>
      </c>
      <c r="G18" s="44" t="s">
        <v>3</v>
      </c>
      <c r="H18" s="1" t="s">
        <v>52</v>
      </c>
      <c r="I18" s="44" t="s">
        <v>1</v>
      </c>
      <c r="J18" s="44" t="s">
        <v>13</v>
      </c>
      <c r="K18" s="136" t="s">
        <v>62</v>
      </c>
      <c r="L18" s="44" t="s">
        <v>2</v>
      </c>
      <c r="M18" s="44" t="s">
        <v>3</v>
      </c>
      <c r="N18" s="1" t="s">
        <v>52</v>
      </c>
      <c r="O18" s="44" t="s">
        <v>1</v>
      </c>
      <c r="P18" s="44" t="s">
        <v>13</v>
      </c>
      <c r="Q18" s="44" t="s">
        <v>2</v>
      </c>
      <c r="R18" s="44" t="s">
        <v>3</v>
      </c>
      <c r="S18" s="1" t="s">
        <v>52</v>
      </c>
      <c r="T18" s="44" t="s">
        <v>1</v>
      </c>
      <c r="U18" s="44" t="s">
        <v>13</v>
      </c>
      <c r="V18" s="323"/>
      <c r="W18" s="323"/>
      <c r="X18" s="323"/>
    </row>
    <row r="19" spans="1:33">
      <c r="A19" s="28">
        <v>1</v>
      </c>
      <c r="B19" s="28">
        <f t="shared" ref="B19:V19" si="0">A19+1</f>
        <v>2</v>
      </c>
      <c r="C19" s="28">
        <f t="shared" si="0"/>
        <v>3</v>
      </c>
      <c r="D19" s="172">
        <f t="shared" si="0"/>
        <v>4</v>
      </c>
      <c r="E19" s="172">
        <f t="shared" si="0"/>
        <v>5</v>
      </c>
      <c r="F19" s="172">
        <f t="shared" si="0"/>
        <v>6</v>
      </c>
      <c r="G19" s="172">
        <f t="shared" si="0"/>
        <v>7</v>
      </c>
      <c r="H19" s="172">
        <f t="shared" si="0"/>
        <v>8</v>
      </c>
      <c r="I19" s="172">
        <f t="shared" si="0"/>
        <v>9</v>
      </c>
      <c r="J19" s="172">
        <f t="shared" si="0"/>
        <v>10</v>
      </c>
      <c r="K19" s="172">
        <f t="shared" si="0"/>
        <v>11</v>
      </c>
      <c r="L19" s="172">
        <f t="shared" si="0"/>
        <v>12</v>
      </c>
      <c r="M19" s="28">
        <f t="shared" si="0"/>
        <v>13</v>
      </c>
      <c r="N19" s="28">
        <f t="shared" si="0"/>
        <v>14</v>
      </c>
      <c r="O19" s="28">
        <f t="shared" si="0"/>
        <v>15</v>
      </c>
      <c r="P19" s="28">
        <f t="shared" si="0"/>
        <v>16</v>
      </c>
      <c r="Q19" s="28">
        <f t="shared" si="0"/>
        <v>17</v>
      </c>
      <c r="R19" s="28">
        <f t="shared" si="0"/>
        <v>18</v>
      </c>
      <c r="S19" s="28">
        <f t="shared" si="0"/>
        <v>19</v>
      </c>
      <c r="T19" s="28">
        <f t="shared" si="0"/>
        <v>20</v>
      </c>
      <c r="U19" s="28">
        <f t="shared" si="0"/>
        <v>21</v>
      </c>
      <c r="V19" s="320">
        <f t="shared" si="0"/>
        <v>22</v>
      </c>
      <c r="W19" s="320"/>
      <c r="X19" s="320"/>
    </row>
    <row r="20" spans="1:33">
      <c r="A20" s="28"/>
      <c r="B20" s="28"/>
      <c r="C20" s="28"/>
      <c r="D20" s="172"/>
      <c r="E20" s="172"/>
      <c r="F20" s="172"/>
      <c r="G20" s="172"/>
      <c r="H20" s="172"/>
      <c r="I20" s="172"/>
      <c r="J20" s="172"/>
      <c r="K20" s="172"/>
      <c r="L20" s="172"/>
      <c r="M20" s="28"/>
      <c r="N20" s="28"/>
      <c r="O20" s="28"/>
      <c r="P20" s="28"/>
      <c r="Q20" s="28"/>
      <c r="R20" s="28"/>
      <c r="S20" s="28"/>
      <c r="T20" s="28"/>
      <c r="U20" s="28"/>
      <c r="V20" s="315"/>
      <c r="W20" s="316"/>
      <c r="X20" s="317"/>
    </row>
    <row r="21" spans="1:33" s="10" customFormat="1">
      <c r="A21" s="339" t="s">
        <v>82</v>
      </c>
      <c r="B21" s="340"/>
      <c r="C21" s="341"/>
      <c r="D21" s="167"/>
      <c r="E21" s="167"/>
      <c r="F21" s="167"/>
      <c r="G21" s="167"/>
      <c r="H21" s="173"/>
      <c r="I21" s="173"/>
      <c r="J21" s="173"/>
      <c r="K21" s="173"/>
      <c r="L21" s="173"/>
      <c r="M21" s="169"/>
      <c r="N21" s="169"/>
      <c r="O21" s="169"/>
      <c r="P21" s="169"/>
      <c r="Q21" s="169"/>
      <c r="R21" s="169"/>
      <c r="S21" s="169"/>
      <c r="T21" s="169"/>
      <c r="U21" s="169"/>
      <c r="V21" s="321"/>
      <c r="W21" s="321"/>
      <c r="X21" s="321"/>
      <c r="Y21" s="170"/>
      <c r="Z21" s="170"/>
      <c r="AA21" s="170"/>
      <c r="AB21" s="170"/>
      <c r="AC21" s="170"/>
      <c r="AD21" s="170"/>
    </row>
    <row r="22" spans="1:33" ht="44.25" customHeight="1">
      <c r="A22" s="319" t="s">
        <v>78</v>
      </c>
      <c r="B22" s="319"/>
      <c r="C22" s="319"/>
      <c r="D22" s="319"/>
      <c r="E22" s="319"/>
      <c r="F22" s="319"/>
      <c r="G22" s="319"/>
      <c r="H22" s="319"/>
      <c r="I22" s="319"/>
      <c r="J22" s="319"/>
      <c r="K22" s="319"/>
      <c r="L22" s="319"/>
      <c r="M22" s="319"/>
      <c r="N22" s="319"/>
      <c r="O22" s="319"/>
      <c r="P22" s="319"/>
      <c r="Q22" s="319"/>
      <c r="R22" s="319"/>
      <c r="S22" s="319"/>
      <c r="T22" s="319"/>
      <c r="U22" s="319"/>
      <c r="V22" s="319"/>
      <c r="W22" s="319"/>
      <c r="X22" s="319"/>
      <c r="Y22" s="13"/>
      <c r="Z22" s="13"/>
      <c r="AG22" s="12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/>
  <cols>
    <col min="1" max="1" width="9.75" style="14" customWidth="1"/>
    <col min="2" max="2" width="34" style="14" customWidth="1"/>
    <col min="3" max="3" width="17.75" style="14" customWidth="1"/>
    <col min="4" max="4" width="31.625" style="14" customWidth="1"/>
    <col min="5" max="11" width="6.375" style="14" customWidth="1"/>
    <col min="12" max="12" width="10" style="14" customWidth="1"/>
    <col min="13" max="26" width="6.375" style="14" customWidth="1"/>
    <col min="27" max="27" width="27.625" style="14" customWidth="1"/>
    <col min="28" max="16384" width="9" style="14"/>
  </cols>
  <sheetData>
    <row r="1" spans="1:36" ht="18.75">
      <c r="AA1" s="25" t="s">
        <v>59</v>
      </c>
      <c r="AC1" s="11"/>
      <c r="AE1" s="11"/>
    </row>
    <row r="2" spans="1:36" ht="18.75">
      <c r="AA2" s="30" t="s">
        <v>0</v>
      </c>
      <c r="AC2" s="11"/>
      <c r="AE2" s="11"/>
    </row>
    <row r="3" spans="1:36" ht="18.75">
      <c r="AA3" s="30" t="s">
        <v>801</v>
      </c>
      <c r="AC3" s="11"/>
      <c r="AE3" s="11"/>
    </row>
    <row r="4" spans="1:36" s="24" customFormat="1" ht="18.75">
      <c r="A4" s="318" t="s">
        <v>159</v>
      </c>
      <c r="B4" s="318"/>
      <c r="C4" s="318"/>
      <c r="D4" s="318"/>
      <c r="E4" s="318"/>
      <c r="F4" s="318"/>
      <c r="G4" s="318"/>
      <c r="H4" s="318"/>
      <c r="I4" s="318"/>
      <c r="J4" s="318"/>
      <c r="K4" s="318"/>
      <c r="L4" s="318"/>
      <c r="M4" s="318"/>
      <c r="N4" s="318"/>
      <c r="O4" s="318"/>
      <c r="P4" s="318"/>
      <c r="Q4" s="318"/>
      <c r="R4" s="318"/>
      <c r="S4" s="318"/>
      <c r="T4" s="318"/>
      <c r="U4" s="318"/>
      <c r="V4" s="318"/>
      <c r="W4" s="318"/>
      <c r="X4" s="318"/>
      <c r="Y4" s="318"/>
      <c r="Z4" s="318"/>
      <c r="AA4" s="318"/>
      <c r="AB4" s="171"/>
      <c r="AC4" s="171"/>
      <c r="AD4" s="171"/>
      <c r="AE4" s="171"/>
      <c r="AF4" s="171"/>
    </row>
    <row r="5" spans="1:36" ht="18.75">
      <c r="A5" s="292" t="s">
        <v>64</v>
      </c>
      <c r="B5" s="292"/>
      <c r="C5" s="292"/>
      <c r="D5" s="292"/>
      <c r="E5" s="292"/>
      <c r="F5" s="292"/>
      <c r="G5" s="292"/>
      <c r="H5" s="292"/>
      <c r="I5" s="292"/>
      <c r="J5" s="292"/>
      <c r="K5" s="292"/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292"/>
      <c r="W5" s="292"/>
      <c r="X5" s="292"/>
      <c r="Y5" s="292"/>
      <c r="Z5" s="292"/>
      <c r="AA5" s="292"/>
      <c r="AB5" s="153"/>
      <c r="AC5" s="153"/>
      <c r="AD5" s="153"/>
      <c r="AE5" s="153"/>
      <c r="AF5" s="153"/>
      <c r="AG5" s="153"/>
    </row>
    <row r="6" spans="1:36" ht="18.7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</row>
    <row r="7" spans="1:36" ht="18.75">
      <c r="A7" s="292" t="s">
        <v>798</v>
      </c>
      <c r="B7" s="292"/>
      <c r="C7" s="292"/>
      <c r="D7" s="292"/>
      <c r="E7" s="292"/>
      <c r="F7" s="292"/>
      <c r="G7" s="292"/>
      <c r="H7" s="292"/>
      <c r="I7" s="292"/>
      <c r="J7" s="292"/>
      <c r="K7" s="292"/>
      <c r="L7" s="292"/>
      <c r="M7" s="292"/>
      <c r="N7" s="292"/>
      <c r="O7" s="292"/>
      <c r="P7" s="292"/>
      <c r="Q7" s="292"/>
      <c r="R7" s="292"/>
      <c r="S7" s="292"/>
      <c r="T7" s="292"/>
      <c r="U7" s="292"/>
      <c r="V7" s="292"/>
      <c r="W7" s="292"/>
      <c r="X7" s="292"/>
      <c r="Y7" s="292"/>
      <c r="Z7" s="292"/>
      <c r="AA7" s="292"/>
      <c r="AB7" s="153"/>
      <c r="AC7" s="153"/>
      <c r="AD7" s="153"/>
      <c r="AE7" s="153"/>
      <c r="AF7" s="153"/>
    </row>
    <row r="8" spans="1:36">
      <c r="A8" s="342" t="s">
        <v>67</v>
      </c>
      <c r="B8" s="342"/>
      <c r="C8" s="342"/>
      <c r="D8" s="342"/>
      <c r="E8" s="342"/>
      <c r="F8" s="342"/>
      <c r="G8" s="342"/>
      <c r="H8" s="342"/>
      <c r="I8" s="342"/>
      <c r="J8" s="342"/>
      <c r="K8" s="342"/>
      <c r="L8" s="342"/>
      <c r="M8" s="342"/>
      <c r="N8" s="342"/>
      <c r="O8" s="342"/>
      <c r="P8" s="342"/>
      <c r="Q8" s="342"/>
      <c r="R8" s="342"/>
      <c r="S8" s="342"/>
      <c r="T8" s="342"/>
      <c r="U8" s="342"/>
      <c r="V8" s="342"/>
      <c r="W8" s="342"/>
      <c r="X8" s="342"/>
      <c r="Y8" s="342"/>
      <c r="Z8" s="342"/>
      <c r="AA8" s="342"/>
      <c r="AB8" s="26"/>
      <c r="AC8" s="26"/>
      <c r="AD8" s="26"/>
      <c r="AE8" s="26"/>
      <c r="AF8" s="26"/>
    </row>
    <row r="9" spans="1:36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</row>
    <row r="10" spans="1:36" ht="18.75">
      <c r="A10" s="293" t="s">
        <v>20</v>
      </c>
      <c r="B10" s="293"/>
      <c r="C10" s="293"/>
      <c r="D10" s="293"/>
      <c r="E10" s="293"/>
      <c r="F10" s="293"/>
      <c r="G10" s="293"/>
      <c r="H10" s="293"/>
      <c r="I10" s="293"/>
      <c r="J10" s="293"/>
      <c r="K10" s="293"/>
      <c r="L10" s="293"/>
      <c r="M10" s="293"/>
      <c r="N10" s="293"/>
      <c r="O10" s="293"/>
      <c r="P10" s="293"/>
      <c r="Q10" s="293"/>
      <c r="R10" s="293"/>
      <c r="S10" s="293"/>
      <c r="T10" s="293"/>
      <c r="U10" s="293"/>
      <c r="V10" s="293"/>
      <c r="W10" s="293"/>
      <c r="X10" s="293"/>
      <c r="Y10" s="293"/>
      <c r="Z10" s="293"/>
      <c r="AA10" s="293"/>
      <c r="AB10" s="160"/>
      <c r="AC10" s="160"/>
      <c r="AD10" s="160"/>
      <c r="AE10" s="160"/>
      <c r="AF10" s="160"/>
    </row>
    <row r="11" spans="1:36" ht="18.75">
      <c r="AF11" s="30"/>
    </row>
    <row r="12" spans="1:36" ht="18.75">
      <c r="A12" s="289" t="s">
        <v>54</v>
      </c>
      <c r="B12" s="289"/>
      <c r="C12" s="289"/>
      <c r="D12" s="289"/>
      <c r="E12" s="289"/>
      <c r="F12" s="289"/>
      <c r="G12" s="289"/>
      <c r="H12" s="289"/>
      <c r="I12" s="289"/>
      <c r="J12" s="289"/>
      <c r="K12" s="289"/>
      <c r="L12" s="289"/>
      <c r="M12" s="289"/>
      <c r="N12" s="289"/>
      <c r="O12" s="289"/>
      <c r="P12" s="289"/>
      <c r="Q12" s="289"/>
      <c r="R12" s="289"/>
      <c r="S12" s="289"/>
      <c r="T12" s="289"/>
      <c r="U12" s="289"/>
      <c r="V12" s="289"/>
      <c r="W12" s="289"/>
      <c r="X12" s="289"/>
      <c r="Y12" s="289"/>
      <c r="Z12" s="289"/>
      <c r="AA12" s="289"/>
      <c r="AB12" s="21"/>
      <c r="AC12" s="161"/>
      <c r="AD12" s="161"/>
      <c r="AE12" s="161"/>
      <c r="AF12" s="161"/>
    </row>
    <row r="13" spans="1:36">
      <c r="A13" s="284" t="s">
        <v>809</v>
      </c>
      <c r="B13" s="284"/>
      <c r="C13" s="284"/>
      <c r="D13" s="284"/>
      <c r="E13" s="284"/>
      <c r="F13" s="284"/>
      <c r="G13" s="284"/>
      <c r="H13" s="284"/>
      <c r="I13" s="284"/>
      <c r="J13" s="284"/>
      <c r="K13" s="284"/>
      <c r="L13" s="284"/>
      <c r="M13" s="284"/>
      <c r="N13" s="284"/>
      <c r="O13" s="284"/>
      <c r="P13" s="284"/>
      <c r="Q13" s="284"/>
      <c r="R13" s="284"/>
      <c r="S13" s="284"/>
      <c r="T13" s="284"/>
      <c r="U13" s="284"/>
      <c r="V13" s="284"/>
      <c r="W13" s="284"/>
      <c r="X13" s="284"/>
      <c r="Y13" s="284"/>
      <c r="Z13" s="284"/>
      <c r="AA13" s="284"/>
      <c r="AB13" s="26"/>
      <c r="AC13" s="26"/>
      <c r="AD13" s="26"/>
      <c r="AE13" s="26"/>
      <c r="AF13" s="26"/>
    </row>
    <row r="14" spans="1:36">
      <c r="B14" s="174"/>
      <c r="C14" s="175"/>
      <c r="D14" s="175"/>
      <c r="E14" s="27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J14" s="12"/>
    </row>
    <row r="15" spans="1:36" ht="15.75" customHeight="1">
      <c r="A15" s="310" t="s">
        <v>65</v>
      </c>
      <c r="B15" s="313" t="s">
        <v>19</v>
      </c>
      <c r="C15" s="313" t="s">
        <v>5</v>
      </c>
      <c r="D15" s="310" t="s">
        <v>83</v>
      </c>
      <c r="E15" s="309" t="s">
        <v>71</v>
      </c>
      <c r="F15" s="309"/>
      <c r="G15" s="309"/>
      <c r="H15" s="309"/>
      <c r="I15" s="309"/>
      <c r="J15" s="309"/>
      <c r="K15" s="309"/>
      <c r="L15" s="309"/>
      <c r="M15" s="309"/>
      <c r="N15" s="309"/>
      <c r="O15" s="309"/>
      <c r="P15" s="309"/>
      <c r="Q15" s="309"/>
      <c r="R15" s="309"/>
      <c r="S15" s="309"/>
      <c r="T15" s="330" t="s">
        <v>158</v>
      </c>
      <c r="U15" s="331"/>
      <c r="V15" s="331"/>
      <c r="W15" s="331"/>
      <c r="X15" s="331"/>
      <c r="Y15" s="331"/>
      <c r="Z15" s="332"/>
      <c r="AA15" s="323" t="s">
        <v>7</v>
      </c>
    </row>
    <row r="16" spans="1:36" ht="26.25" customHeight="1">
      <c r="A16" s="311"/>
      <c r="B16" s="313"/>
      <c r="C16" s="313"/>
      <c r="D16" s="311"/>
      <c r="E16" s="309"/>
      <c r="F16" s="309"/>
      <c r="G16" s="309"/>
      <c r="H16" s="309"/>
      <c r="I16" s="309"/>
      <c r="J16" s="309"/>
      <c r="K16" s="309"/>
      <c r="L16" s="309"/>
      <c r="M16" s="309"/>
      <c r="N16" s="309"/>
      <c r="O16" s="309"/>
      <c r="P16" s="309"/>
      <c r="Q16" s="309"/>
      <c r="R16" s="309"/>
      <c r="S16" s="309"/>
      <c r="T16" s="336"/>
      <c r="U16" s="337"/>
      <c r="V16" s="337"/>
      <c r="W16" s="337"/>
      <c r="X16" s="337"/>
      <c r="Y16" s="337"/>
      <c r="Z16" s="338"/>
      <c r="AA16" s="323"/>
    </row>
    <row r="17" spans="1:33" ht="30" customHeight="1">
      <c r="A17" s="311"/>
      <c r="B17" s="313"/>
      <c r="C17" s="313"/>
      <c r="D17" s="311"/>
      <c r="E17" s="309" t="s">
        <v>9</v>
      </c>
      <c r="F17" s="309"/>
      <c r="G17" s="309"/>
      <c r="H17" s="309"/>
      <c r="I17" s="309"/>
      <c r="J17" s="309"/>
      <c r="K17" s="309"/>
      <c r="L17" s="309" t="s">
        <v>10</v>
      </c>
      <c r="M17" s="309"/>
      <c r="N17" s="309"/>
      <c r="O17" s="309"/>
      <c r="P17" s="309"/>
      <c r="Q17" s="309"/>
      <c r="R17" s="309"/>
      <c r="S17" s="309"/>
      <c r="T17" s="333"/>
      <c r="U17" s="334"/>
      <c r="V17" s="334"/>
      <c r="W17" s="334"/>
      <c r="X17" s="334"/>
      <c r="Y17" s="334"/>
      <c r="Z17" s="335"/>
      <c r="AA17" s="323"/>
    </row>
    <row r="18" spans="1:33" ht="96" customHeight="1">
      <c r="A18" s="312"/>
      <c r="B18" s="313"/>
      <c r="C18" s="313"/>
      <c r="D18" s="312"/>
      <c r="E18" s="1" t="s">
        <v>2</v>
      </c>
      <c r="F18" s="1" t="s">
        <v>3</v>
      </c>
      <c r="G18" s="1" t="s">
        <v>11</v>
      </c>
      <c r="H18" s="1" t="s">
        <v>12</v>
      </c>
      <c r="I18" s="1" t="s">
        <v>6</v>
      </c>
      <c r="J18" s="1" t="s">
        <v>1</v>
      </c>
      <c r="K18" s="44" t="s">
        <v>13</v>
      </c>
      <c r="L18" s="15" t="s">
        <v>161</v>
      </c>
      <c r="M18" s="1" t="s">
        <v>2</v>
      </c>
      <c r="N18" s="1" t="s">
        <v>3</v>
      </c>
      <c r="O18" s="1" t="s">
        <v>11</v>
      </c>
      <c r="P18" s="1" t="s">
        <v>12</v>
      </c>
      <c r="Q18" s="1" t="s">
        <v>6</v>
      </c>
      <c r="R18" s="1" t="s">
        <v>1</v>
      </c>
      <c r="S18" s="44" t="s">
        <v>13</v>
      </c>
      <c r="T18" s="1" t="s">
        <v>2</v>
      </c>
      <c r="U18" s="1" t="s">
        <v>3</v>
      </c>
      <c r="V18" s="1" t="s">
        <v>11</v>
      </c>
      <c r="W18" s="1" t="s">
        <v>12</v>
      </c>
      <c r="X18" s="1" t="s">
        <v>6</v>
      </c>
      <c r="Y18" s="1" t="s">
        <v>1</v>
      </c>
      <c r="Z18" s="44" t="s">
        <v>13</v>
      </c>
      <c r="AA18" s="323"/>
    </row>
    <row r="19" spans="1:33">
      <c r="A19" s="28">
        <v>1</v>
      </c>
      <c r="B19" s="28">
        <v>2</v>
      </c>
      <c r="C19" s="28">
        <v>3</v>
      </c>
      <c r="D19" s="172">
        <f>C19+1</f>
        <v>4</v>
      </c>
      <c r="E19" s="28">
        <f t="shared" ref="E19:L19" si="0">D19+1</f>
        <v>5</v>
      </c>
      <c r="F19" s="28">
        <f t="shared" si="0"/>
        <v>6</v>
      </c>
      <c r="G19" s="28">
        <f t="shared" si="0"/>
        <v>7</v>
      </c>
      <c r="H19" s="28">
        <f t="shared" si="0"/>
        <v>8</v>
      </c>
      <c r="I19" s="28">
        <f t="shared" si="0"/>
        <v>9</v>
      </c>
      <c r="J19" s="28">
        <f t="shared" si="0"/>
        <v>10</v>
      </c>
      <c r="K19" s="28">
        <f t="shared" si="0"/>
        <v>11</v>
      </c>
      <c r="L19" s="28">
        <f t="shared" si="0"/>
        <v>12</v>
      </c>
      <c r="M19" s="28">
        <f t="shared" ref="M19:AA19" si="1">L19+1</f>
        <v>13</v>
      </c>
      <c r="N19" s="28">
        <f t="shared" si="1"/>
        <v>14</v>
      </c>
      <c r="O19" s="28">
        <f t="shared" si="1"/>
        <v>15</v>
      </c>
      <c r="P19" s="28">
        <f t="shared" si="1"/>
        <v>16</v>
      </c>
      <c r="Q19" s="28">
        <f t="shared" si="1"/>
        <v>17</v>
      </c>
      <c r="R19" s="28">
        <f t="shared" si="1"/>
        <v>18</v>
      </c>
      <c r="S19" s="28">
        <f t="shared" si="1"/>
        <v>19</v>
      </c>
      <c r="T19" s="28">
        <f t="shared" si="1"/>
        <v>20</v>
      </c>
      <c r="U19" s="28">
        <f t="shared" si="1"/>
        <v>21</v>
      </c>
      <c r="V19" s="28">
        <f t="shared" si="1"/>
        <v>22</v>
      </c>
      <c r="W19" s="28">
        <f t="shared" si="1"/>
        <v>23</v>
      </c>
      <c r="X19" s="28">
        <f t="shared" si="1"/>
        <v>24</v>
      </c>
      <c r="Y19" s="28">
        <f t="shared" si="1"/>
        <v>25</v>
      </c>
      <c r="Z19" s="28">
        <f t="shared" si="1"/>
        <v>26</v>
      </c>
      <c r="AA19" s="28">
        <f t="shared" si="1"/>
        <v>27</v>
      </c>
    </row>
    <row r="20" spans="1:33">
      <c r="A20" s="28"/>
      <c r="B20" s="28"/>
      <c r="C20" s="28"/>
      <c r="D20" s="172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176"/>
    </row>
    <row r="21" spans="1:33" s="10" customFormat="1">
      <c r="A21" s="271" t="s">
        <v>82</v>
      </c>
      <c r="B21" s="272"/>
      <c r="C21" s="273"/>
      <c r="D21" s="167"/>
      <c r="E21" s="168"/>
      <c r="F21" s="168"/>
      <c r="G21" s="168"/>
      <c r="H21" s="169"/>
      <c r="I21" s="169"/>
      <c r="J21" s="169"/>
      <c r="K21" s="169"/>
      <c r="L21" s="169"/>
      <c r="M21" s="169"/>
      <c r="N21" s="169"/>
      <c r="O21" s="169"/>
      <c r="P21" s="169"/>
      <c r="Q21" s="169"/>
      <c r="R21" s="169"/>
      <c r="S21" s="169"/>
      <c r="T21" s="169"/>
      <c r="U21" s="169"/>
      <c r="V21" s="169"/>
      <c r="W21" s="169"/>
      <c r="X21" s="169"/>
      <c r="Y21" s="169"/>
      <c r="Z21" s="169"/>
      <c r="AA21" s="149"/>
      <c r="AB21" s="170"/>
      <c r="AC21" s="170"/>
      <c r="AD21" s="170"/>
      <c r="AE21" s="170"/>
      <c r="AF21" s="170"/>
      <c r="AG21" s="170"/>
    </row>
    <row r="22" spans="1:33" ht="37.5" customHeight="1">
      <c r="A22" s="319" t="s">
        <v>78</v>
      </c>
      <c r="B22" s="319"/>
      <c r="C22" s="319"/>
      <c r="D22" s="319"/>
      <c r="E22" s="319"/>
      <c r="F22" s="319"/>
      <c r="G22" s="319"/>
      <c r="H22" s="319"/>
      <c r="I22" s="319"/>
      <c r="J22" s="319"/>
      <c r="K22" s="319"/>
      <c r="L22" s="319"/>
      <c r="M22" s="319"/>
      <c r="N22" s="319"/>
      <c r="O22" s="319"/>
      <c r="P22" s="319"/>
      <c r="Q22" s="319"/>
      <c r="R22" s="319"/>
      <c r="S22" s="319"/>
      <c r="T22" s="319"/>
      <c r="U22" s="319"/>
      <c r="V22" s="319"/>
      <c r="W22" s="319"/>
      <c r="X22" s="319"/>
      <c r="Y22" s="319"/>
      <c r="Z22" s="319"/>
      <c r="AA22" s="319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/>
  <cols>
    <col min="1" max="1" width="9.125" style="14" customWidth="1"/>
    <col min="2" max="2" width="34" style="14" customWidth="1"/>
    <col min="3" max="3" width="16.625" style="14" customWidth="1"/>
    <col min="4" max="4" width="28" style="14" customWidth="1"/>
    <col min="5" max="5" width="6.125" style="14" customWidth="1"/>
    <col min="6" max="6" width="5.375" style="14" customWidth="1"/>
    <col min="7" max="7" width="5.25" style="14" customWidth="1"/>
    <col min="8" max="8" width="6.625" style="14" customWidth="1"/>
    <col min="9" max="9" width="6.875" style="14" customWidth="1"/>
    <col min="10" max="10" width="10.375" style="14" customWidth="1"/>
    <col min="11" max="11" width="5.5" style="14" customWidth="1"/>
    <col min="12" max="12" width="6.5" style="14" customWidth="1"/>
    <col min="13" max="14" width="6.125" style="14" customWidth="1"/>
    <col min="15" max="20" width="5.125" style="14" customWidth="1"/>
    <col min="21" max="21" width="16.25" style="14" customWidth="1"/>
    <col min="22" max="22" width="7.5" style="14" customWidth="1"/>
    <col min="23" max="23" width="6.875" style="14" customWidth="1"/>
    <col min="24" max="24" width="9" style="14"/>
    <col min="25" max="25" width="8.875" style="14" customWidth="1"/>
    <col min="26" max="16384" width="9" style="14"/>
  </cols>
  <sheetData>
    <row r="1" spans="1:34" ht="18.75">
      <c r="U1" s="25" t="s">
        <v>60</v>
      </c>
      <c r="X1" s="11"/>
      <c r="AC1" s="11"/>
    </row>
    <row r="2" spans="1:34" ht="18.75">
      <c r="U2" s="30" t="s">
        <v>0</v>
      </c>
      <c r="X2" s="11"/>
      <c r="AC2" s="11"/>
    </row>
    <row r="3" spans="1:34" ht="18.75">
      <c r="U3" s="30" t="s">
        <v>801</v>
      </c>
      <c r="X3" s="11"/>
      <c r="AC3" s="11"/>
    </row>
    <row r="4" spans="1:34" s="24" customFormat="1" ht="18.75" customHeight="1">
      <c r="A4" s="318" t="s">
        <v>797</v>
      </c>
      <c r="B4" s="318"/>
      <c r="C4" s="318"/>
      <c r="D4" s="318"/>
      <c r="E4" s="318"/>
      <c r="F4" s="318"/>
      <c r="G4" s="318"/>
      <c r="H4" s="318"/>
      <c r="I4" s="318"/>
      <c r="J4" s="318"/>
      <c r="K4" s="318"/>
      <c r="L4" s="318"/>
      <c r="M4" s="318"/>
      <c r="N4" s="318"/>
      <c r="O4" s="318"/>
      <c r="P4" s="318"/>
      <c r="Q4" s="318"/>
      <c r="R4" s="318"/>
      <c r="S4" s="318"/>
      <c r="T4" s="318"/>
      <c r="U4" s="318"/>
      <c r="V4" s="177"/>
      <c r="W4" s="177"/>
      <c r="X4" s="177"/>
      <c r="Y4" s="177"/>
      <c r="Z4" s="171"/>
      <c r="AA4" s="171"/>
      <c r="AB4" s="171"/>
      <c r="AC4" s="171"/>
      <c r="AD4" s="171"/>
    </row>
    <row r="5" spans="1:34" ht="18.75" customHeight="1">
      <c r="A5" s="292" t="s">
        <v>64</v>
      </c>
      <c r="B5" s="292"/>
      <c r="C5" s="292"/>
      <c r="D5" s="292"/>
      <c r="E5" s="292"/>
      <c r="F5" s="292"/>
      <c r="G5" s="292"/>
      <c r="H5" s="292"/>
      <c r="I5" s="292"/>
      <c r="J5" s="292"/>
      <c r="K5" s="292"/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153"/>
      <c r="W5" s="153"/>
      <c r="X5" s="153"/>
      <c r="Y5" s="153"/>
      <c r="Z5" s="153"/>
      <c r="AA5" s="153"/>
      <c r="AB5" s="153"/>
      <c r="AC5" s="153"/>
      <c r="AD5" s="153"/>
      <c r="AE5" s="153"/>
    </row>
    <row r="6" spans="1:34" ht="18.7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4" ht="18.75" customHeight="1">
      <c r="A7" s="292" t="s">
        <v>798</v>
      </c>
      <c r="B7" s="292"/>
      <c r="C7" s="292"/>
      <c r="D7" s="292"/>
      <c r="E7" s="292"/>
      <c r="F7" s="292"/>
      <c r="G7" s="292"/>
      <c r="H7" s="292"/>
      <c r="I7" s="292"/>
      <c r="J7" s="292"/>
      <c r="K7" s="292"/>
      <c r="L7" s="292"/>
      <c r="M7" s="292"/>
      <c r="N7" s="292"/>
      <c r="O7" s="292"/>
      <c r="P7" s="292"/>
      <c r="Q7" s="292"/>
      <c r="R7" s="292"/>
      <c r="S7" s="292"/>
      <c r="T7" s="292"/>
      <c r="U7" s="292"/>
      <c r="V7" s="153"/>
      <c r="W7" s="153"/>
      <c r="X7" s="153"/>
      <c r="Y7" s="153"/>
      <c r="Z7" s="153"/>
      <c r="AA7" s="153"/>
      <c r="AB7" s="153"/>
      <c r="AC7" s="153"/>
      <c r="AD7" s="153"/>
    </row>
    <row r="8" spans="1:34" ht="15.75" customHeight="1">
      <c r="A8" s="342" t="s">
        <v>73</v>
      </c>
      <c r="B8" s="342"/>
      <c r="C8" s="342"/>
      <c r="D8" s="342"/>
      <c r="E8" s="342"/>
      <c r="F8" s="342"/>
      <c r="G8" s="342"/>
      <c r="H8" s="342"/>
      <c r="I8" s="342"/>
      <c r="J8" s="342"/>
      <c r="K8" s="342"/>
      <c r="L8" s="342"/>
      <c r="M8" s="342"/>
      <c r="N8" s="342"/>
      <c r="O8" s="342"/>
      <c r="P8" s="342"/>
      <c r="Q8" s="342"/>
      <c r="R8" s="342"/>
      <c r="S8" s="342"/>
      <c r="T8" s="342"/>
      <c r="U8" s="342"/>
      <c r="V8" s="22"/>
      <c r="W8" s="22"/>
      <c r="X8" s="22"/>
      <c r="Y8" s="22"/>
      <c r="Z8" s="26"/>
      <c r="AA8" s="26"/>
      <c r="AB8" s="26"/>
      <c r="AC8" s="26"/>
      <c r="AD8" s="26"/>
    </row>
    <row r="9" spans="1:34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</row>
    <row r="10" spans="1:34" ht="18.75">
      <c r="A10" s="293" t="s">
        <v>20</v>
      </c>
      <c r="B10" s="293"/>
      <c r="C10" s="293"/>
      <c r="D10" s="293"/>
      <c r="E10" s="293"/>
      <c r="F10" s="293"/>
      <c r="G10" s="293"/>
      <c r="H10" s="293"/>
      <c r="I10" s="293"/>
      <c r="J10" s="293"/>
      <c r="K10" s="293"/>
      <c r="L10" s="293"/>
      <c r="M10" s="293"/>
      <c r="N10" s="293"/>
      <c r="O10" s="293"/>
      <c r="P10" s="293"/>
      <c r="Q10" s="293"/>
      <c r="R10" s="293"/>
      <c r="S10" s="293"/>
      <c r="T10" s="293"/>
      <c r="U10" s="293"/>
      <c r="V10" s="160"/>
      <c r="W10" s="160"/>
      <c r="X10" s="160"/>
      <c r="Y10" s="160"/>
      <c r="Z10" s="160"/>
      <c r="AA10" s="160"/>
      <c r="AB10" s="160"/>
      <c r="AC10" s="160"/>
      <c r="AD10" s="160"/>
    </row>
    <row r="11" spans="1:34" ht="18.75">
      <c r="AD11" s="30"/>
    </row>
    <row r="12" spans="1:34" ht="18.75">
      <c r="A12" s="21" t="s">
        <v>54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161"/>
      <c r="AB12" s="161"/>
      <c r="AC12" s="161"/>
      <c r="AD12" s="161"/>
    </row>
    <row r="13" spans="1:34">
      <c r="A13" s="284" t="s">
        <v>810</v>
      </c>
      <c r="B13" s="284"/>
      <c r="C13" s="284"/>
      <c r="D13" s="284"/>
      <c r="E13" s="284"/>
      <c r="F13" s="284"/>
      <c r="G13" s="284"/>
      <c r="H13" s="284"/>
      <c r="I13" s="284"/>
      <c r="J13" s="284"/>
      <c r="K13" s="284"/>
      <c r="L13" s="284"/>
      <c r="M13" s="284"/>
      <c r="N13" s="284"/>
      <c r="O13" s="284"/>
      <c r="P13" s="284"/>
      <c r="Q13" s="284"/>
      <c r="R13" s="284"/>
      <c r="S13" s="284"/>
      <c r="T13" s="284"/>
      <c r="U13" s="284"/>
      <c r="V13" s="26"/>
      <c r="W13" s="26"/>
      <c r="X13" s="26"/>
      <c r="Y13" s="26"/>
      <c r="Z13" s="26"/>
      <c r="AA13" s="26"/>
      <c r="AB13" s="26"/>
      <c r="AC13" s="26"/>
      <c r="AD13" s="26"/>
    </row>
    <row r="14" spans="1:34">
      <c r="B14" s="174"/>
      <c r="C14" s="175"/>
      <c r="D14" s="175"/>
      <c r="E14" s="27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H14" s="12"/>
    </row>
    <row r="15" spans="1:34">
      <c r="A15" s="314"/>
      <c r="B15" s="314"/>
      <c r="C15" s="314"/>
      <c r="D15" s="314"/>
      <c r="E15" s="314"/>
      <c r="F15" s="314"/>
      <c r="G15" s="314"/>
      <c r="H15" s="314"/>
      <c r="I15" s="314"/>
      <c r="J15" s="314"/>
      <c r="K15" s="314"/>
      <c r="L15" s="314"/>
      <c r="M15" s="314"/>
      <c r="N15" s="314"/>
      <c r="O15" s="314"/>
      <c r="P15" s="314"/>
      <c r="Q15" s="314"/>
      <c r="R15" s="314"/>
      <c r="S15" s="314"/>
      <c r="T15" s="314"/>
      <c r="U15" s="314"/>
      <c r="V15" s="162"/>
      <c r="W15" s="162"/>
      <c r="X15" s="162"/>
      <c r="Y15" s="162"/>
      <c r="Z15" s="162"/>
      <c r="AA15" s="162"/>
      <c r="AB15" s="162"/>
    </row>
    <row r="16" spans="1:34">
      <c r="A16" s="310" t="s">
        <v>65</v>
      </c>
      <c r="B16" s="313" t="s">
        <v>19</v>
      </c>
      <c r="C16" s="313" t="s">
        <v>5</v>
      </c>
      <c r="D16" s="310" t="s">
        <v>63</v>
      </c>
      <c r="E16" s="313" t="s">
        <v>80</v>
      </c>
      <c r="F16" s="313"/>
      <c r="G16" s="313"/>
      <c r="H16" s="313"/>
      <c r="I16" s="313"/>
      <c r="J16" s="313"/>
      <c r="K16" s="313"/>
      <c r="L16" s="313"/>
      <c r="M16" s="313"/>
      <c r="N16" s="313"/>
      <c r="O16" s="313"/>
      <c r="P16" s="313" t="s">
        <v>158</v>
      </c>
      <c r="Q16" s="313"/>
      <c r="R16" s="313"/>
      <c r="S16" s="313"/>
      <c r="T16" s="313"/>
      <c r="U16" s="313" t="s">
        <v>7</v>
      </c>
      <c r="V16" s="163"/>
    </row>
    <row r="17" spans="1:31">
      <c r="A17" s="311"/>
      <c r="B17" s="313"/>
      <c r="C17" s="313"/>
      <c r="D17" s="311"/>
      <c r="E17" s="313"/>
      <c r="F17" s="313"/>
      <c r="G17" s="313"/>
      <c r="H17" s="313"/>
      <c r="I17" s="313"/>
      <c r="J17" s="313"/>
      <c r="K17" s="313"/>
      <c r="L17" s="313"/>
      <c r="M17" s="313"/>
      <c r="N17" s="313"/>
      <c r="O17" s="313"/>
      <c r="P17" s="313"/>
      <c r="Q17" s="313"/>
      <c r="R17" s="313"/>
      <c r="S17" s="313"/>
      <c r="T17" s="313"/>
      <c r="U17" s="313"/>
      <c r="V17" s="163"/>
    </row>
    <row r="18" spans="1:31" ht="27.75" customHeight="1">
      <c r="A18" s="311"/>
      <c r="B18" s="313"/>
      <c r="C18" s="313"/>
      <c r="D18" s="311"/>
      <c r="E18" s="309" t="s">
        <v>9</v>
      </c>
      <c r="F18" s="309"/>
      <c r="G18" s="309"/>
      <c r="H18" s="309"/>
      <c r="I18" s="309"/>
      <c r="J18" s="309" t="s">
        <v>10</v>
      </c>
      <c r="K18" s="309"/>
      <c r="L18" s="309"/>
      <c r="M18" s="309"/>
      <c r="N18" s="309"/>
      <c r="O18" s="309"/>
      <c r="P18" s="313"/>
      <c r="Q18" s="313"/>
      <c r="R18" s="313"/>
      <c r="S18" s="313"/>
      <c r="T18" s="313"/>
      <c r="U18" s="313"/>
    </row>
    <row r="19" spans="1:31" ht="81.75" customHeight="1">
      <c r="A19" s="312"/>
      <c r="B19" s="313"/>
      <c r="C19" s="313"/>
      <c r="D19" s="312"/>
      <c r="E19" s="44" t="s">
        <v>2</v>
      </c>
      <c r="F19" s="44" t="s">
        <v>3</v>
      </c>
      <c r="G19" s="44" t="s">
        <v>52</v>
      </c>
      <c r="H19" s="44" t="s">
        <v>1</v>
      </c>
      <c r="I19" s="44" t="s">
        <v>13</v>
      </c>
      <c r="J19" s="15" t="s">
        <v>162</v>
      </c>
      <c r="K19" s="44" t="s">
        <v>2</v>
      </c>
      <c r="L19" s="44" t="s">
        <v>3</v>
      </c>
      <c r="M19" s="44" t="s">
        <v>52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52</v>
      </c>
      <c r="S19" s="44" t="s">
        <v>1</v>
      </c>
      <c r="T19" s="44" t="s">
        <v>13</v>
      </c>
      <c r="U19" s="313"/>
    </row>
    <row r="20" spans="1:31">
      <c r="A20" s="28">
        <v>1</v>
      </c>
      <c r="B20" s="28">
        <v>2</v>
      </c>
      <c r="C20" s="28">
        <v>3</v>
      </c>
      <c r="D20" s="172">
        <v>4</v>
      </c>
      <c r="E20" s="28">
        <f t="shared" ref="E20:U20" si="0">D20+1</f>
        <v>5</v>
      </c>
      <c r="F20" s="28">
        <f t="shared" si="0"/>
        <v>6</v>
      </c>
      <c r="G20" s="28">
        <f t="shared" si="0"/>
        <v>7</v>
      </c>
      <c r="H20" s="28">
        <f t="shared" si="0"/>
        <v>8</v>
      </c>
      <c r="I20" s="28">
        <f t="shared" si="0"/>
        <v>9</v>
      </c>
      <c r="J20" s="28">
        <f t="shared" si="0"/>
        <v>10</v>
      </c>
      <c r="K20" s="28">
        <f t="shared" si="0"/>
        <v>11</v>
      </c>
      <c r="L20" s="28">
        <f t="shared" si="0"/>
        <v>12</v>
      </c>
      <c r="M20" s="28">
        <f t="shared" si="0"/>
        <v>13</v>
      </c>
      <c r="N20" s="28">
        <f t="shared" si="0"/>
        <v>14</v>
      </c>
      <c r="O20" s="28">
        <f t="shared" si="0"/>
        <v>15</v>
      </c>
      <c r="P20" s="28">
        <f t="shared" si="0"/>
        <v>16</v>
      </c>
      <c r="Q20" s="28">
        <f t="shared" si="0"/>
        <v>17</v>
      </c>
      <c r="R20" s="28">
        <f t="shared" si="0"/>
        <v>18</v>
      </c>
      <c r="S20" s="28">
        <f t="shared" si="0"/>
        <v>19</v>
      </c>
      <c r="T20" s="28">
        <f t="shared" si="0"/>
        <v>20</v>
      </c>
      <c r="U20" s="28">
        <f t="shared" si="0"/>
        <v>21</v>
      </c>
    </row>
    <row r="21" spans="1:31">
      <c r="A21" s="28"/>
      <c r="B21" s="28"/>
      <c r="C21" s="28"/>
      <c r="D21" s="172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176"/>
      <c r="Q21" s="176"/>
      <c r="R21" s="176"/>
      <c r="S21" s="176"/>
      <c r="T21" s="176"/>
      <c r="U21" s="176"/>
    </row>
    <row r="22" spans="1:31" s="10" customFormat="1" ht="24" customHeight="1">
      <c r="A22" s="271" t="s">
        <v>82</v>
      </c>
      <c r="B22" s="272"/>
      <c r="C22" s="273"/>
      <c r="D22" s="167"/>
      <c r="E22" s="168"/>
      <c r="F22" s="168"/>
      <c r="G22" s="168"/>
      <c r="H22" s="169"/>
      <c r="I22" s="169"/>
      <c r="J22" s="169"/>
      <c r="K22" s="169"/>
      <c r="L22" s="169"/>
      <c r="M22" s="169"/>
      <c r="N22" s="169"/>
      <c r="O22" s="169"/>
      <c r="P22" s="178"/>
      <c r="Q22" s="178"/>
      <c r="R22" s="178"/>
      <c r="S22" s="178"/>
      <c r="T22" s="178"/>
      <c r="U22" s="43"/>
      <c r="V22" s="170"/>
      <c r="W22" s="170"/>
      <c r="X22" s="170"/>
      <c r="Y22" s="170"/>
      <c r="Z22" s="170"/>
      <c r="AA22" s="170"/>
      <c r="AB22" s="170"/>
      <c r="AC22" s="170"/>
      <c r="AD22" s="170"/>
      <c r="AE22" s="170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/>
  <cols>
    <col min="1" max="1" width="10.125" style="137" customWidth="1"/>
    <col min="2" max="2" width="33.875" style="137" customWidth="1"/>
    <col min="3" max="3" width="17.25" style="137" customWidth="1"/>
    <col min="4" max="45" width="7.625" style="137" customWidth="1"/>
    <col min="46" max="16384" width="9" style="137"/>
  </cols>
  <sheetData>
    <row r="1" spans="1:45" ht="18.75">
      <c r="AS1" s="25" t="s">
        <v>767</v>
      </c>
    </row>
    <row r="2" spans="1:45" ht="18.75">
      <c r="J2" s="179"/>
      <c r="K2" s="342"/>
      <c r="L2" s="342"/>
      <c r="M2" s="342"/>
      <c r="N2" s="342"/>
      <c r="O2" s="179"/>
      <c r="AS2" s="30" t="s">
        <v>0</v>
      </c>
    </row>
    <row r="3" spans="1:45" ht="18.75">
      <c r="AS3" s="30" t="s">
        <v>801</v>
      </c>
    </row>
    <row r="4" spans="1:45" s="14" customFormat="1" ht="18.75">
      <c r="A4" s="280" t="s">
        <v>794</v>
      </c>
      <c r="B4" s="280"/>
      <c r="C4" s="280"/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  <c r="O4" s="280"/>
      <c r="P4" s="280"/>
      <c r="Q4" s="280"/>
      <c r="R4" s="280"/>
      <c r="S4" s="280"/>
      <c r="T4" s="280"/>
      <c r="U4" s="280"/>
      <c r="V4" s="280"/>
      <c r="W4" s="280"/>
      <c r="X4" s="280"/>
      <c r="Y4" s="280"/>
      <c r="Z4" s="280"/>
      <c r="AA4" s="280"/>
      <c r="AB4" s="280"/>
      <c r="AC4" s="280"/>
      <c r="AD4" s="280"/>
      <c r="AE4" s="280"/>
      <c r="AF4" s="280"/>
      <c r="AG4" s="280"/>
      <c r="AH4" s="280"/>
      <c r="AI4" s="280"/>
      <c r="AJ4" s="280"/>
      <c r="AK4" s="280"/>
      <c r="AL4" s="280"/>
      <c r="AM4" s="280"/>
      <c r="AN4" s="280"/>
      <c r="AO4" s="280"/>
      <c r="AP4" s="280"/>
      <c r="AQ4" s="280"/>
      <c r="AR4" s="280"/>
      <c r="AS4" s="280"/>
    </row>
    <row r="5" spans="1:45" s="14" customFormat="1" ht="18.75" customHeight="1">
      <c r="A5" s="292" t="s">
        <v>64</v>
      </c>
      <c r="B5" s="292"/>
      <c r="C5" s="292"/>
      <c r="D5" s="292"/>
      <c r="E5" s="292"/>
      <c r="F5" s="292"/>
      <c r="G5" s="292"/>
      <c r="H5" s="292"/>
      <c r="I5" s="292"/>
      <c r="J5" s="292"/>
      <c r="K5" s="292"/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292"/>
      <c r="W5" s="292"/>
      <c r="X5" s="292"/>
      <c r="Y5" s="292"/>
      <c r="Z5" s="292"/>
      <c r="AA5" s="292"/>
      <c r="AB5" s="292"/>
      <c r="AC5" s="292"/>
      <c r="AD5" s="292"/>
      <c r="AE5" s="292"/>
      <c r="AF5" s="292"/>
      <c r="AG5" s="292"/>
      <c r="AH5" s="292"/>
      <c r="AI5" s="292"/>
      <c r="AJ5" s="292"/>
      <c r="AK5" s="292"/>
      <c r="AL5" s="292"/>
      <c r="AM5" s="292"/>
      <c r="AN5" s="292"/>
      <c r="AO5" s="292"/>
      <c r="AP5" s="292"/>
      <c r="AQ5" s="292"/>
      <c r="AR5" s="292"/>
      <c r="AS5" s="292"/>
    </row>
    <row r="6" spans="1:45" s="14" customFormat="1" ht="18.7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</row>
    <row r="7" spans="1:45" s="14" customFormat="1" ht="18.75" customHeight="1">
      <c r="A7" s="292" t="s">
        <v>805</v>
      </c>
      <c r="B7" s="292"/>
      <c r="C7" s="292"/>
      <c r="D7" s="292"/>
      <c r="E7" s="292"/>
      <c r="F7" s="292"/>
      <c r="G7" s="292"/>
      <c r="H7" s="292"/>
      <c r="I7" s="292"/>
      <c r="J7" s="292"/>
      <c r="K7" s="292"/>
      <c r="L7" s="292"/>
      <c r="M7" s="292"/>
      <c r="N7" s="292"/>
      <c r="O7" s="292"/>
      <c r="P7" s="292"/>
      <c r="Q7" s="292"/>
      <c r="R7" s="292"/>
      <c r="S7" s="292"/>
      <c r="T7" s="292"/>
      <c r="U7" s="292"/>
      <c r="V7" s="292"/>
      <c r="W7" s="292"/>
      <c r="X7" s="292"/>
      <c r="Y7" s="292"/>
      <c r="Z7" s="292"/>
      <c r="AA7" s="292"/>
      <c r="AB7" s="292"/>
      <c r="AC7" s="292"/>
      <c r="AD7" s="292"/>
      <c r="AE7" s="292"/>
      <c r="AF7" s="292"/>
      <c r="AG7" s="292"/>
      <c r="AH7" s="292"/>
      <c r="AI7" s="292"/>
      <c r="AJ7" s="292"/>
      <c r="AK7" s="292"/>
      <c r="AL7" s="292"/>
      <c r="AM7" s="292"/>
      <c r="AN7" s="292"/>
      <c r="AO7" s="292"/>
      <c r="AP7" s="292"/>
      <c r="AQ7" s="292"/>
      <c r="AR7" s="292"/>
      <c r="AS7" s="292"/>
    </row>
    <row r="8" spans="1:45" s="14" customFormat="1" ht="15.75">
      <c r="A8" s="284" t="s">
        <v>812</v>
      </c>
      <c r="B8" s="284"/>
      <c r="C8" s="284"/>
      <c r="D8" s="284"/>
      <c r="E8" s="284"/>
      <c r="F8" s="284"/>
      <c r="G8" s="284"/>
      <c r="H8" s="284"/>
      <c r="I8" s="284"/>
      <c r="J8" s="284"/>
      <c r="K8" s="284"/>
      <c r="L8" s="284"/>
      <c r="M8" s="284"/>
      <c r="N8" s="284"/>
      <c r="O8" s="284"/>
      <c r="P8" s="284"/>
      <c r="Q8" s="284"/>
      <c r="R8" s="284"/>
      <c r="S8" s="284"/>
      <c r="T8" s="284"/>
      <c r="U8" s="284"/>
      <c r="V8" s="284"/>
      <c r="W8" s="284"/>
      <c r="X8" s="284"/>
      <c r="Y8" s="284"/>
      <c r="Z8" s="284"/>
      <c r="AA8" s="284"/>
      <c r="AB8" s="284"/>
      <c r="AC8" s="284"/>
      <c r="AD8" s="284"/>
      <c r="AE8" s="284"/>
      <c r="AF8" s="284"/>
      <c r="AG8" s="284"/>
      <c r="AH8" s="284"/>
      <c r="AI8" s="284"/>
      <c r="AJ8" s="284"/>
      <c r="AK8" s="284"/>
      <c r="AL8" s="284"/>
      <c r="AM8" s="284"/>
      <c r="AN8" s="284"/>
      <c r="AO8" s="284"/>
      <c r="AP8" s="284"/>
      <c r="AQ8" s="284"/>
      <c r="AR8" s="284"/>
      <c r="AS8" s="284"/>
    </row>
    <row r="9" spans="1:45" s="14" customFormat="1" ht="15.7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</row>
    <row r="10" spans="1:45" s="14" customFormat="1" ht="18.75">
      <c r="A10" s="293" t="s">
        <v>20</v>
      </c>
      <c r="B10" s="293"/>
      <c r="C10" s="293"/>
      <c r="D10" s="293"/>
      <c r="E10" s="293"/>
      <c r="F10" s="293"/>
      <c r="G10" s="293"/>
      <c r="H10" s="293"/>
      <c r="I10" s="293"/>
      <c r="J10" s="293"/>
      <c r="K10" s="293"/>
      <c r="L10" s="293"/>
      <c r="M10" s="293"/>
      <c r="N10" s="293"/>
      <c r="O10" s="293"/>
      <c r="P10" s="293"/>
      <c r="Q10" s="293"/>
      <c r="R10" s="293"/>
      <c r="S10" s="293"/>
      <c r="T10" s="293"/>
      <c r="U10" s="293"/>
      <c r="V10" s="293"/>
      <c r="W10" s="293"/>
      <c r="X10" s="293"/>
      <c r="Y10" s="293"/>
      <c r="Z10" s="293"/>
      <c r="AA10" s="293"/>
      <c r="AB10" s="293"/>
      <c r="AC10" s="293"/>
      <c r="AD10" s="293"/>
      <c r="AE10" s="293"/>
      <c r="AF10" s="293"/>
      <c r="AG10" s="293"/>
      <c r="AH10" s="293"/>
      <c r="AI10" s="293"/>
      <c r="AJ10" s="293"/>
      <c r="AK10" s="293"/>
      <c r="AL10" s="293"/>
      <c r="AM10" s="293"/>
      <c r="AN10" s="293"/>
      <c r="AO10" s="293"/>
      <c r="AP10" s="293"/>
      <c r="AQ10" s="293"/>
      <c r="AR10" s="293"/>
      <c r="AS10" s="293"/>
    </row>
    <row r="11" spans="1:45" s="14" customFormat="1" ht="18.75">
      <c r="AA11" s="30"/>
    </row>
    <row r="12" spans="1:45" s="14" customFormat="1" ht="18.75">
      <c r="A12" s="289" t="s">
        <v>54</v>
      </c>
      <c r="B12" s="289"/>
      <c r="C12" s="289"/>
      <c r="D12" s="289"/>
      <c r="E12" s="289"/>
      <c r="F12" s="289"/>
      <c r="G12" s="289"/>
      <c r="H12" s="289"/>
      <c r="I12" s="289"/>
      <c r="J12" s="289"/>
      <c r="K12" s="289"/>
      <c r="L12" s="289"/>
      <c r="M12" s="289"/>
      <c r="N12" s="289"/>
      <c r="O12" s="289"/>
      <c r="P12" s="289"/>
      <c r="Q12" s="289"/>
      <c r="R12" s="289"/>
      <c r="S12" s="289"/>
      <c r="T12" s="289"/>
      <c r="U12" s="289"/>
      <c r="V12" s="289"/>
      <c r="W12" s="289"/>
      <c r="X12" s="289"/>
      <c r="Y12" s="289"/>
      <c r="Z12" s="289"/>
      <c r="AA12" s="289"/>
      <c r="AB12" s="289"/>
      <c r="AC12" s="289"/>
      <c r="AD12" s="289"/>
      <c r="AE12" s="289"/>
      <c r="AF12" s="289"/>
      <c r="AG12" s="289"/>
      <c r="AH12" s="289"/>
      <c r="AI12" s="289"/>
      <c r="AJ12" s="289"/>
      <c r="AK12" s="289"/>
      <c r="AL12" s="289"/>
      <c r="AM12" s="289"/>
      <c r="AN12" s="289"/>
      <c r="AO12" s="289"/>
      <c r="AP12" s="289"/>
      <c r="AQ12" s="289"/>
      <c r="AR12" s="289"/>
      <c r="AS12" s="289"/>
    </row>
    <row r="13" spans="1:45" s="14" customFormat="1" ht="15.75">
      <c r="A13" s="284" t="s">
        <v>811</v>
      </c>
      <c r="B13" s="284"/>
      <c r="C13" s="284"/>
      <c r="D13" s="284"/>
      <c r="E13" s="284"/>
      <c r="F13" s="284"/>
      <c r="G13" s="284"/>
      <c r="H13" s="284"/>
      <c r="I13" s="284"/>
      <c r="J13" s="284"/>
      <c r="K13" s="284"/>
      <c r="L13" s="284"/>
      <c r="M13" s="284"/>
      <c r="N13" s="284"/>
      <c r="O13" s="284"/>
      <c r="P13" s="284"/>
      <c r="Q13" s="284"/>
      <c r="R13" s="284"/>
      <c r="S13" s="284"/>
      <c r="T13" s="284"/>
      <c r="U13" s="284"/>
      <c r="V13" s="284"/>
      <c r="W13" s="284"/>
      <c r="X13" s="284"/>
      <c r="Y13" s="284"/>
      <c r="Z13" s="284"/>
      <c r="AA13" s="284"/>
      <c r="AB13" s="284"/>
      <c r="AC13" s="284"/>
      <c r="AD13" s="284"/>
      <c r="AE13" s="284"/>
      <c r="AF13" s="284"/>
      <c r="AG13" s="284"/>
      <c r="AH13" s="284"/>
      <c r="AI13" s="284"/>
      <c r="AJ13" s="284"/>
      <c r="AK13" s="284"/>
      <c r="AL13" s="284"/>
      <c r="AM13" s="284"/>
      <c r="AN13" s="284"/>
      <c r="AO13" s="284"/>
      <c r="AP13" s="284"/>
      <c r="AQ13" s="284"/>
      <c r="AR13" s="284"/>
      <c r="AS13" s="284"/>
    </row>
    <row r="14" spans="1:45" ht="15.75" customHeight="1">
      <c r="A14" s="343"/>
      <c r="B14" s="343"/>
      <c r="C14" s="343"/>
      <c r="D14" s="343"/>
      <c r="E14" s="343"/>
      <c r="F14" s="343"/>
      <c r="G14" s="343"/>
      <c r="H14" s="343"/>
      <c r="I14" s="343"/>
      <c r="J14" s="343"/>
      <c r="K14" s="343"/>
      <c r="L14" s="343"/>
      <c r="M14" s="343"/>
      <c r="N14" s="343"/>
      <c r="O14" s="343"/>
      <c r="P14" s="343"/>
      <c r="Q14" s="343"/>
      <c r="R14" s="343"/>
      <c r="S14" s="343"/>
      <c r="T14" s="343"/>
      <c r="U14" s="343"/>
      <c r="V14" s="343"/>
      <c r="W14" s="343"/>
      <c r="X14" s="343"/>
      <c r="Y14" s="343"/>
      <c r="Z14" s="343"/>
      <c r="AA14" s="343"/>
      <c r="AB14" s="343"/>
      <c r="AC14" s="343"/>
      <c r="AD14" s="343"/>
      <c r="AE14" s="343"/>
      <c r="AF14" s="343"/>
      <c r="AG14" s="343"/>
      <c r="AH14" s="343"/>
      <c r="AI14" s="343"/>
      <c r="AJ14" s="343"/>
      <c r="AK14" s="343"/>
      <c r="AL14" s="343"/>
      <c r="AM14" s="343"/>
      <c r="AN14" s="343"/>
      <c r="AO14" s="343"/>
      <c r="AP14" s="343"/>
      <c r="AQ14" s="343"/>
      <c r="AR14" s="343"/>
      <c r="AS14" s="343"/>
    </row>
    <row r="15" spans="1:45" s="138" customFormat="1" ht="63" customHeight="1">
      <c r="A15" s="344" t="s">
        <v>65</v>
      </c>
      <c r="B15" s="345" t="s">
        <v>18</v>
      </c>
      <c r="C15" s="345" t="s">
        <v>5</v>
      </c>
      <c r="D15" s="345" t="s">
        <v>799</v>
      </c>
      <c r="E15" s="345"/>
      <c r="F15" s="345"/>
      <c r="G15" s="345"/>
      <c r="H15" s="345"/>
      <c r="I15" s="345"/>
      <c r="J15" s="345"/>
      <c r="K15" s="345"/>
      <c r="L15" s="345"/>
      <c r="M15" s="345"/>
      <c r="N15" s="345"/>
      <c r="O15" s="345"/>
      <c r="P15" s="345"/>
      <c r="Q15" s="345"/>
      <c r="R15" s="345"/>
      <c r="S15" s="345"/>
      <c r="T15" s="345"/>
      <c r="U15" s="345"/>
      <c r="V15" s="345"/>
      <c r="W15" s="345"/>
      <c r="X15" s="345"/>
      <c r="Y15" s="345"/>
      <c r="Z15" s="345"/>
      <c r="AA15" s="345"/>
      <c r="AB15" s="345"/>
      <c r="AC15" s="345"/>
      <c r="AD15" s="345"/>
      <c r="AE15" s="345"/>
      <c r="AF15" s="345"/>
      <c r="AG15" s="345"/>
      <c r="AH15" s="345"/>
      <c r="AI15" s="345"/>
      <c r="AJ15" s="345"/>
      <c r="AK15" s="345"/>
      <c r="AL15" s="345"/>
      <c r="AM15" s="345"/>
      <c r="AN15" s="345"/>
      <c r="AO15" s="345"/>
      <c r="AP15" s="345"/>
      <c r="AQ15" s="345"/>
      <c r="AR15" s="345"/>
      <c r="AS15" s="345"/>
    </row>
    <row r="16" spans="1:45" ht="87.75" customHeight="1">
      <c r="A16" s="344"/>
      <c r="B16" s="345"/>
      <c r="C16" s="345"/>
      <c r="D16" s="345" t="s">
        <v>771</v>
      </c>
      <c r="E16" s="345"/>
      <c r="F16" s="345"/>
      <c r="G16" s="345"/>
      <c r="H16" s="345"/>
      <c r="I16" s="345"/>
      <c r="J16" s="345" t="s">
        <v>772</v>
      </c>
      <c r="K16" s="345"/>
      <c r="L16" s="345"/>
      <c r="M16" s="345"/>
      <c r="N16" s="345"/>
      <c r="O16" s="345"/>
      <c r="P16" s="345" t="s">
        <v>773</v>
      </c>
      <c r="Q16" s="345"/>
      <c r="R16" s="345"/>
      <c r="S16" s="345"/>
      <c r="T16" s="345"/>
      <c r="U16" s="345"/>
      <c r="V16" s="345" t="s">
        <v>774</v>
      </c>
      <c r="W16" s="345"/>
      <c r="X16" s="345"/>
      <c r="Y16" s="345"/>
      <c r="Z16" s="345"/>
      <c r="AA16" s="345"/>
      <c r="AB16" s="345" t="s">
        <v>775</v>
      </c>
      <c r="AC16" s="345"/>
      <c r="AD16" s="345"/>
      <c r="AE16" s="345"/>
      <c r="AF16" s="345"/>
      <c r="AG16" s="345"/>
      <c r="AH16" s="345" t="s">
        <v>776</v>
      </c>
      <c r="AI16" s="345"/>
      <c r="AJ16" s="345"/>
      <c r="AK16" s="345"/>
      <c r="AL16" s="345"/>
      <c r="AM16" s="345"/>
      <c r="AN16" s="345" t="s">
        <v>777</v>
      </c>
      <c r="AO16" s="345"/>
      <c r="AP16" s="345"/>
      <c r="AQ16" s="345"/>
      <c r="AR16" s="345"/>
      <c r="AS16" s="345"/>
    </row>
    <row r="17" spans="1:45" s="139" customFormat="1" ht="108.75" customHeight="1">
      <c r="A17" s="344"/>
      <c r="B17" s="345"/>
      <c r="C17" s="345"/>
      <c r="D17" s="346" t="s">
        <v>778</v>
      </c>
      <c r="E17" s="346"/>
      <c r="F17" s="346" t="s">
        <v>778</v>
      </c>
      <c r="G17" s="346"/>
      <c r="H17" s="346" t="s">
        <v>779</v>
      </c>
      <c r="I17" s="346"/>
      <c r="J17" s="346" t="s">
        <v>778</v>
      </c>
      <c r="K17" s="346"/>
      <c r="L17" s="346" t="s">
        <v>778</v>
      </c>
      <c r="M17" s="346"/>
      <c r="N17" s="346" t="s">
        <v>779</v>
      </c>
      <c r="O17" s="346"/>
      <c r="P17" s="346" t="s">
        <v>778</v>
      </c>
      <c r="Q17" s="346"/>
      <c r="R17" s="346" t="s">
        <v>778</v>
      </c>
      <c r="S17" s="346"/>
      <c r="T17" s="346" t="s">
        <v>779</v>
      </c>
      <c r="U17" s="346"/>
      <c r="V17" s="346" t="s">
        <v>778</v>
      </c>
      <c r="W17" s="346"/>
      <c r="X17" s="346" t="s">
        <v>778</v>
      </c>
      <c r="Y17" s="346"/>
      <c r="Z17" s="346" t="s">
        <v>779</v>
      </c>
      <c r="AA17" s="346"/>
      <c r="AB17" s="346" t="s">
        <v>778</v>
      </c>
      <c r="AC17" s="346"/>
      <c r="AD17" s="346" t="s">
        <v>778</v>
      </c>
      <c r="AE17" s="346"/>
      <c r="AF17" s="346" t="s">
        <v>779</v>
      </c>
      <c r="AG17" s="346"/>
      <c r="AH17" s="346" t="s">
        <v>778</v>
      </c>
      <c r="AI17" s="346"/>
      <c r="AJ17" s="346" t="s">
        <v>778</v>
      </c>
      <c r="AK17" s="346"/>
      <c r="AL17" s="346" t="s">
        <v>779</v>
      </c>
      <c r="AM17" s="346"/>
      <c r="AN17" s="346" t="s">
        <v>778</v>
      </c>
      <c r="AO17" s="346"/>
      <c r="AP17" s="346" t="s">
        <v>778</v>
      </c>
      <c r="AQ17" s="346"/>
      <c r="AR17" s="346" t="s">
        <v>779</v>
      </c>
      <c r="AS17" s="346"/>
    </row>
    <row r="18" spans="1:45" ht="36" customHeight="1">
      <c r="A18" s="344"/>
      <c r="B18" s="345"/>
      <c r="C18" s="345"/>
      <c r="D18" s="140" t="s">
        <v>9</v>
      </c>
      <c r="E18" s="141" t="s">
        <v>10</v>
      </c>
      <c r="F18" s="140" t="s">
        <v>9</v>
      </c>
      <c r="G18" s="141" t="s">
        <v>10</v>
      </c>
      <c r="H18" s="140" t="s">
        <v>9</v>
      </c>
      <c r="I18" s="141" t="s">
        <v>10</v>
      </c>
      <c r="J18" s="140" t="s">
        <v>9</v>
      </c>
      <c r="K18" s="141" t="s">
        <v>10</v>
      </c>
      <c r="L18" s="140" t="s">
        <v>9</v>
      </c>
      <c r="M18" s="141" t="s">
        <v>10</v>
      </c>
      <c r="N18" s="140" t="s">
        <v>9</v>
      </c>
      <c r="O18" s="141" t="s">
        <v>10</v>
      </c>
      <c r="P18" s="140" t="s">
        <v>9</v>
      </c>
      <c r="Q18" s="141" t="s">
        <v>10</v>
      </c>
      <c r="R18" s="140" t="s">
        <v>9</v>
      </c>
      <c r="S18" s="141" t="s">
        <v>10</v>
      </c>
      <c r="T18" s="140" t="s">
        <v>9</v>
      </c>
      <c r="U18" s="141" t="s">
        <v>10</v>
      </c>
      <c r="V18" s="140" t="s">
        <v>9</v>
      </c>
      <c r="W18" s="141" t="s">
        <v>10</v>
      </c>
      <c r="X18" s="140" t="s">
        <v>9</v>
      </c>
      <c r="Y18" s="141" t="s">
        <v>10</v>
      </c>
      <c r="Z18" s="140" t="s">
        <v>9</v>
      </c>
      <c r="AA18" s="141" t="s">
        <v>10</v>
      </c>
      <c r="AB18" s="140" t="s">
        <v>9</v>
      </c>
      <c r="AC18" s="141" t="s">
        <v>10</v>
      </c>
      <c r="AD18" s="140" t="s">
        <v>9</v>
      </c>
      <c r="AE18" s="141" t="s">
        <v>10</v>
      </c>
      <c r="AF18" s="140" t="s">
        <v>9</v>
      </c>
      <c r="AG18" s="141" t="s">
        <v>10</v>
      </c>
      <c r="AH18" s="140" t="s">
        <v>9</v>
      </c>
      <c r="AI18" s="141" t="s">
        <v>10</v>
      </c>
      <c r="AJ18" s="140" t="s">
        <v>9</v>
      </c>
      <c r="AK18" s="141" t="s">
        <v>10</v>
      </c>
      <c r="AL18" s="140" t="s">
        <v>9</v>
      </c>
      <c r="AM18" s="141" t="s">
        <v>10</v>
      </c>
      <c r="AN18" s="140" t="s">
        <v>9</v>
      </c>
      <c r="AO18" s="141" t="s">
        <v>10</v>
      </c>
      <c r="AP18" s="140" t="s">
        <v>9</v>
      </c>
      <c r="AQ18" s="141" t="s">
        <v>10</v>
      </c>
      <c r="AR18" s="140" t="s">
        <v>9</v>
      </c>
      <c r="AS18" s="141" t="s">
        <v>10</v>
      </c>
    </row>
    <row r="19" spans="1:45" s="146" customFormat="1" ht="15.75">
      <c r="A19" s="144">
        <v>1</v>
      </c>
      <c r="B19" s="143">
        <v>2</v>
      </c>
      <c r="C19" s="144">
        <v>3</v>
      </c>
      <c r="D19" s="181" t="s">
        <v>26</v>
      </c>
      <c r="E19" s="181" t="s">
        <v>27</v>
      </c>
      <c r="F19" s="181" t="s">
        <v>780</v>
      </c>
      <c r="G19" s="181" t="s">
        <v>781</v>
      </c>
      <c r="H19" s="181" t="s">
        <v>782</v>
      </c>
      <c r="I19" s="181" t="s">
        <v>782</v>
      </c>
      <c r="J19" s="181" t="s">
        <v>28</v>
      </c>
      <c r="K19" s="181" t="s">
        <v>29</v>
      </c>
      <c r="L19" s="181" t="s">
        <v>30</v>
      </c>
      <c r="M19" s="181" t="s">
        <v>31</v>
      </c>
      <c r="N19" s="181" t="s">
        <v>783</v>
      </c>
      <c r="O19" s="181" t="s">
        <v>783</v>
      </c>
      <c r="P19" s="181" t="s">
        <v>32</v>
      </c>
      <c r="Q19" s="181" t="s">
        <v>33</v>
      </c>
      <c r="R19" s="181" t="s">
        <v>34</v>
      </c>
      <c r="S19" s="181" t="s">
        <v>35</v>
      </c>
      <c r="T19" s="181" t="s">
        <v>784</v>
      </c>
      <c r="U19" s="181" t="s">
        <v>784</v>
      </c>
      <c r="V19" s="181" t="s">
        <v>36</v>
      </c>
      <c r="W19" s="181" t="s">
        <v>37</v>
      </c>
      <c r="X19" s="181" t="s">
        <v>38</v>
      </c>
      <c r="Y19" s="181" t="s">
        <v>39</v>
      </c>
      <c r="Z19" s="181" t="s">
        <v>785</v>
      </c>
      <c r="AA19" s="181" t="s">
        <v>785</v>
      </c>
      <c r="AB19" s="181" t="s">
        <v>40</v>
      </c>
      <c r="AC19" s="181" t="s">
        <v>41</v>
      </c>
      <c r="AD19" s="181" t="s">
        <v>42</v>
      </c>
      <c r="AE19" s="181" t="s">
        <v>43</v>
      </c>
      <c r="AF19" s="181" t="s">
        <v>786</v>
      </c>
      <c r="AG19" s="181" t="s">
        <v>786</v>
      </c>
      <c r="AH19" s="181" t="s">
        <v>44</v>
      </c>
      <c r="AI19" s="181" t="s">
        <v>45</v>
      </c>
      <c r="AJ19" s="181" t="s">
        <v>46</v>
      </c>
      <c r="AK19" s="181" t="s">
        <v>47</v>
      </c>
      <c r="AL19" s="181" t="s">
        <v>787</v>
      </c>
      <c r="AM19" s="181" t="s">
        <v>787</v>
      </c>
      <c r="AN19" s="181" t="s">
        <v>48</v>
      </c>
      <c r="AO19" s="181" t="s">
        <v>49</v>
      </c>
      <c r="AP19" s="181" t="s">
        <v>50</v>
      </c>
      <c r="AQ19" s="181" t="s">
        <v>51</v>
      </c>
      <c r="AR19" s="181" t="s">
        <v>788</v>
      </c>
      <c r="AS19" s="181" t="s">
        <v>788</v>
      </c>
    </row>
    <row r="20" spans="1:45" s="146" customFormat="1" ht="15.75">
      <c r="A20" s="144"/>
      <c r="B20" s="143"/>
      <c r="C20" s="144"/>
      <c r="D20" s="181"/>
      <c r="E20" s="181"/>
      <c r="F20" s="181"/>
      <c r="G20" s="181"/>
      <c r="H20" s="181"/>
      <c r="I20" s="181"/>
      <c r="J20" s="181"/>
      <c r="K20" s="181"/>
      <c r="L20" s="181"/>
      <c r="M20" s="181"/>
      <c r="N20" s="181"/>
      <c r="O20" s="181"/>
      <c r="P20" s="181"/>
      <c r="Q20" s="181"/>
      <c r="R20" s="181"/>
      <c r="S20" s="181"/>
      <c r="T20" s="181"/>
      <c r="U20" s="181"/>
      <c r="V20" s="181"/>
      <c r="W20" s="181"/>
      <c r="X20" s="181"/>
      <c r="Y20" s="181"/>
      <c r="Z20" s="181"/>
      <c r="AA20" s="181"/>
      <c r="AB20" s="181"/>
      <c r="AC20" s="181"/>
      <c r="AD20" s="181"/>
      <c r="AE20" s="181"/>
      <c r="AF20" s="181"/>
      <c r="AG20" s="181"/>
      <c r="AH20" s="181"/>
      <c r="AI20" s="181"/>
      <c r="AJ20" s="181"/>
      <c r="AK20" s="181"/>
      <c r="AL20" s="181"/>
      <c r="AM20" s="181"/>
      <c r="AN20" s="181"/>
      <c r="AO20" s="181"/>
      <c r="AP20" s="181"/>
      <c r="AQ20" s="181"/>
      <c r="AR20" s="181"/>
      <c r="AS20" s="181"/>
    </row>
    <row r="21" spans="1:45" s="146" customFormat="1" ht="15.75">
      <c r="A21" s="142"/>
      <c r="B21" s="182"/>
      <c r="C21" s="143"/>
      <c r="D21" s="143"/>
      <c r="E21" s="144"/>
      <c r="F21" s="144"/>
      <c r="G21" s="144"/>
      <c r="H21" s="144"/>
      <c r="I21" s="143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45"/>
      <c r="AA21" s="145"/>
      <c r="AB21" s="145"/>
      <c r="AC21" s="145"/>
      <c r="AD21" s="145"/>
      <c r="AE21" s="145"/>
      <c r="AF21" s="145"/>
      <c r="AG21" s="145"/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/>
  <cols>
    <col min="1" max="1" width="10" style="18" customWidth="1"/>
    <col min="2" max="2" width="39.375" style="18" customWidth="1"/>
    <col min="3" max="3" width="18.25" style="18" customWidth="1"/>
    <col min="4" max="4" width="21.75" style="18" customWidth="1"/>
    <col min="5" max="5" width="29.375" style="18" customWidth="1"/>
    <col min="6" max="6" width="14.125" style="18" customWidth="1"/>
    <col min="7" max="7" width="13.375" style="18" customWidth="1"/>
    <col min="8" max="8" width="16.375" style="18" customWidth="1"/>
    <col min="9" max="9" width="18.75" style="18" customWidth="1"/>
    <col min="10" max="10" width="17" style="18" customWidth="1"/>
    <col min="11" max="11" width="19.5" style="18" customWidth="1"/>
    <col min="12" max="12" width="16.25" style="18" customWidth="1"/>
    <col min="13" max="13" width="19.875" style="18" customWidth="1"/>
    <col min="14" max="15" width="8.25" style="18" customWidth="1"/>
    <col min="16" max="16" width="9.5" style="18" customWidth="1"/>
    <col min="17" max="17" width="10.125" style="18" customWidth="1"/>
    <col min="18" max="23" width="8.25" style="18" customWidth="1"/>
    <col min="24" max="24" width="12.75" style="18" customWidth="1"/>
    <col min="25" max="16384" width="9" style="18"/>
  </cols>
  <sheetData>
    <row r="1" spans="1:19" ht="18.7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25" t="s">
        <v>789</v>
      </c>
    </row>
    <row r="2" spans="1:19" ht="18.7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30" t="s">
        <v>0</v>
      </c>
    </row>
    <row r="3" spans="1:19" ht="18.7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30" t="s">
        <v>801</v>
      </c>
    </row>
    <row r="4" spans="1:19" s="24" customFormat="1" ht="59.25" customHeight="1">
      <c r="B4" s="318" t="s">
        <v>795</v>
      </c>
      <c r="C4" s="318"/>
      <c r="D4" s="318"/>
      <c r="E4" s="318"/>
      <c r="F4" s="318"/>
      <c r="G4" s="318"/>
      <c r="H4" s="318"/>
      <c r="I4" s="318"/>
      <c r="J4" s="318"/>
      <c r="K4" s="177"/>
      <c r="L4" s="177"/>
      <c r="M4" s="177"/>
      <c r="N4" s="171"/>
      <c r="O4" s="171"/>
      <c r="P4" s="171"/>
      <c r="Q4" s="171"/>
      <c r="R4" s="171"/>
    </row>
    <row r="5" spans="1:19" s="14" customFormat="1" ht="18.75" customHeight="1">
      <c r="A5" s="292" t="s">
        <v>64</v>
      </c>
      <c r="B5" s="292"/>
      <c r="C5" s="292"/>
      <c r="D5" s="292"/>
      <c r="E5" s="292"/>
      <c r="F5" s="292"/>
      <c r="G5" s="292"/>
      <c r="H5" s="292"/>
      <c r="I5" s="292"/>
      <c r="J5" s="292"/>
      <c r="K5" s="292"/>
      <c r="L5" s="292"/>
      <c r="M5" s="292"/>
      <c r="N5" s="153"/>
      <c r="O5" s="153"/>
      <c r="P5" s="153"/>
      <c r="Q5" s="153"/>
      <c r="R5" s="153"/>
      <c r="S5" s="153"/>
    </row>
    <row r="6" spans="1:19" s="14" customFormat="1" ht="18.7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</row>
    <row r="7" spans="1:19" s="14" customFormat="1" ht="18.75" customHeight="1">
      <c r="A7" s="292" t="s">
        <v>798</v>
      </c>
      <c r="B7" s="292"/>
      <c r="C7" s="292"/>
      <c r="D7" s="292"/>
      <c r="E7" s="292"/>
      <c r="F7" s="292"/>
      <c r="G7" s="292"/>
      <c r="H7" s="292"/>
      <c r="I7" s="292"/>
      <c r="J7" s="292"/>
      <c r="K7" s="292"/>
      <c r="L7" s="292"/>
      <c r="M7" s="292"/>
      <c r="N7" s="153"/>
      <c r="O7" s="153"/>
      <c r="P7" s="153"/>
      <c r="Q7" s="153"/>
      <c r="R7" s="153"/>
    </row>
    <row r="8" spans="1:19" s="14" customFormat="1" ht="15.75" customHeight="1">
      <c r="A8" s="342" t="s">
        <v>72</v>
      </c>
      <c r="B8" s="342"/>
      <c r="C8" s="342"/>
      <c r="D8" s="342"/>
      <c r="E8" s="342"/>
      <c r="F8" s="342"/>
      <c r="G8" s="342"/>
      <c r="H8" s="342"/>
      <c r="I8" s="342"/>
      <c r="J8" s="342"/>
      <c r="K8" s="342"/>
      <c r="L8" s="342"/>
      <c r="M8" s="342"/>
      <c r="N8" s="26"/>
      <c r="O8" s="26"/>
      <c r="P8" s="26"/>
      <c r="Q8" s="26"/>
      <c r="R8" s="26"/>
    </row>
    <row r="9" spans="1:19" s="14" customForma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</row>
    <row r="10" spans="1:19" s="14" customFormat="1" ht="18.75">
      <c r="A10" s="293" t="s">
        <v>20</v>
      </c>
      <c r="B10" s="293"/>
      <c r="C10" s="293"/>
      <c r="D10" s="293"/>
      <c r="E10" s="293"/>
      <c r="F10" s="293"/>
      <c r="G10" s="293"/>
      <c r="H10" s="293"/>
      <c r="I10" s="293"/>
      <c r="J10" s="293"/>
      <c r="K10" s="293"/>
      <c r="L10" s="293"/>
      <c r="M10" s="293"/>
      <c r="N10" s="160"/>
      <c r="O10" s="160"/>
      <c r="P10" s="160"/>
      <c r="Q10" s="160"/>
      <c r="R10" s="160"/>
    </row>
    <row r="11" spans="1:19" s="14" customFormat="1" ht="18.75">
      <c r="R11" s="30"/>
    </row>
    <row r="12" spans="1:19" s="14" customFormat="1" ht="18.75">
      <c r="A12" s="289" t="s">
        <v>54</v>
      </c>
      <c r="B12" s="289"/>
      <c r="C12" s="289"/>
      <c r="D12" s="289"/>
      <c r="E12" s="289"/>
      <c r="F12" s="289"/>
      <c r="G12" s="289"/>
      <c r="H12" s="289"/>
      <c r="I12" s="289"/>
      <c r="J12" s="289"/>
      <c r="K12" s="289"/>
      <c r="L12" s="289"/>
      <c r="M12" s="289"/>
      <c r="N12" s="21"/>
      <c r="O12" s="161"/>
      <c r="P12" s="161"/>
      <c r="Q12" s="161"/>
      <c r="R12" s="161"/>
    </row>
    <row r="13" spans="1:19" s="14" customFormat="1">
      <c r="A13" s="284" t="s">
        <v>84</v>
      </c>
      <c r="B13" s="284"/>
      <c r="C13" s="284"/>
      <c r="D13" s="284"/>
      <c r="E13" s="284"/>
      <c r="F13" s="284"/>
      <c r="G13" s="284"/>
      <c r="H13" s="284"/>
      <c r="I13" s="284"/>
      <c r="J13" s="284"/>
      <c r="K13" s="284"/>
      <c r="L13" s="284"/>
      <c r="M13" s="284"/>
      <c r="N13" s="26"/>
      <c r="O13" s="26"/>
      <c r="P13" s="26"/>
      <c r="Q13" s="26"/>
      <c r="R13" s="26"/>
    </row>
    <row r="14" spans="1:19" s="19" customFormat="1">
      <c r="A14" s="349"/>
      <c r="B14" s="349"/>
      <c r="C14" s="349"/>
      <c r="D14" s="349"/>
      <c r="E14" s="349"/>
      <c r="F14" s="349"/>
      <c r="G14" s="349"/>
      <c r="H14" s="349"/>
      <c r="I14" s="349"/>
      <c r="J14" s="349"/>
      <c r="K14" s="349"/>
      <c r="L14" s="349"/>
      <c r="M14" s="349"/>
    </row>
    <row r="15" spans="1:19" s="36" customFormat="1" ht="90" customHeight="1">
      <c r="A15" s="344" t="s">
        <v>65</v>
      </c>
      <c r="B15" s="344" t="s">
        <v>18</v>
      </c>
      <c r="C15" s="344" t="s">
        <v>5</v>
      </c>
      <c r="D15" s="348" t="s">
        <v>769</v>
      </c>
      <c r="E15" s="348" t="s">
        <v>768</v>
      </c>
      <c r="F15" s="348" t="s">
        <v>23</v>
      </c>
      <c r="G15" s="348"/>
      <c r="H15" s="348" t="s">
        <v>163</v>
      </c>
      <c r="I15" s="348"/>
      <c r="J15" s="348" t="s">
        <v>24</v>
      </c>
      <c r="K15" s="348"/>
      <c r="L15" s="348" t="s">
        <v>813</v>
      </c>
      <c r="M15" s="348"/>
    </row>
    <row r="16" spans="1:19" s="36" customFormat="1" ht="43.5" customHeight="1">
      <c r="A16" s="344"/>
      <c r="B16" s="344"/>
      <c r="C16" s="344"/>
      <c r="D16" s="348"/>
      <c r="E16" s="348"/>
      <c r="F16" s="37" t="s">
        <v>165</v>
      </c>
      <c r="G16" s="37" t="s">
        <v>164</v>
      </c>
      <c r="H16" s="37" t="s">
        <v>166</v>
      </c>
      <c r="I16" s="37" t="s">
        <v>167</v>
      </c>
      <c r="J16" s="37" t="s">
        <v>166</v>
      </c>
      <c r="K16" s="37" t="s">
        <v>167</v>
      </c>
      <c r="L16" s="37" t="s">
        <v>166</v>
      </c>
      <c r="M16" s="37" t="s">
        <v>167</v>
      </c>
    </row>
    <row r="17" spans="1:13" s="20" customFormat="1" ht="16.5">
      <c r="A17" s="180">
        <v>1</v>
      </c>
      <c r="B17" s="180">
        <v>2</v>
      </c>
      <c r="C17" s="180">
        <v>3</v>
      </c>
      <c r="D17" s="180">
        <v>4</v>
      </c>
      <c r="E17" s="180">
        <v>5</v>
      </c>
      <c r="F17" s="180">
        <v>6</v>
      </c>
      <c r="G17" s="180">
        <v>7</v>
      </c>
      <c r="H17" s="180">
        <v>8</v>
      </c>
      <c r="I17" s="180">
        <v>9</v>
      </c>
      <c r="J17" s="180">
        <v>10</v>
      </c>
      <c r="K17" s="180">
        <v>11</v>
      </c>
      <c r="L17" s="180">
        <v>12</v>
      </c>
      <c r="M17" s="180">
        <v>13</v>
      </c>
    </row>
    <row r="18" spans="1:13" s="20" customFormat="1" ht="16.5">
      <c r="A18" s="183"/>
      <c r="B18" s="183"/>
      <c r="C18" s="183"/>
      <c r="D18" s="29"/>
      <c r="E18" s="29"/>
      <c r="F18" s="29"/>
      <c r="G18" s="29"/>
      <c r="H18" s="29"/>
      <c r="I18" s="29"/>
      <c r="J18" s="29"/>
      <c r="K18" s="29"/>
      <c r="L18" s="29"/>
      <c r="M18" s="29"/>
    </row>
    <row r="19" spans="1:13" s="20" customFormat="1" ht="16.5">
      <c r="A19" s="184"/>
      <c r="B19" s="184"/>
      <c r="C19" s="184"/>
      <c r="D19" s="29"/>
      <c r="E19" s="29"/>
      <c r="F19" s="29"/>
      <c r="G19" s="29"/>
      <c r="H19" s="29"/>
      <c r="I19" s="29"/>
      <c r="J19" s="29"/>
      <c r="K19" s="29"/>
      <c r="L19" s="29"/>
      <c r="M19" s="29"/>
    </row>
    <row r="20" spans="1:13" s="20" customFormat="1" ht="16.5">
      <c r="A20" s="350" t="s">
        <v>82</v>
      </c>
      <c r="B20" s="351"/>
      <c r="C20" s="352"/>
      <c r="D20" s="29"/>
      <c r="E20" s="29"/>
      <c r="F20" s="29"/>
      <c r="G20" s="29"/>
      <c r="H20" s="29"/>
      <c r="I20" s="29"/>
      <c r="J20" s="29"/>
      <c r="K20" s="29"/>
      <c r="L20" s="29"/>
      <c r="M20" s="29"/>
    </row>
    <row r="21" spans="1:13" ht="54" customHeight="1">
      <c r="A21" s="347" t="s">
        <v>796</v>
      </c>
      <c r="B21" s="347"/>
      <c r="C21" s="347"/>
      <c r="D21" s="347"/>
      <c r="E21" s="347"/>
      <c r="F21" s="347"/>
      <c r="G21" s="347"/>
      <c r="H21" s="185"/>
      <c r="I21" s="185"/>
      <c r="J21" s="5"/>
      <c r="K21" s="5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/>
  <cols>
    <col min="1" max="1" width="9.75" style="45" customWidth="1"/>
    <col min="2" max="2" width="80.75" style="46" customWidth="1"/>
    <col min="3" max="3" width="9.625" style="47" bestFit="1" customWidth="1"/>
    <col min="4" max="4" width="9.375" style="47" customWidth="1"/>
    <col min="5" max="6" width="9.375" style="48" customWidth="1"/>
    <col min="7" max="7" width="9.375" style="49" customWidth="1"/>
    <col min="8" max="8" width="17.375" style="49" customWidth="1"/>
    <col min="9" max="16384" width="9" style="49"/>
  </cols>
  <sheetData>
    <row r="1" spans="1:8" ht="18.75">
      <c r="H1" s="50" t="s">
        <v>790</v>
      </c>
    </row>
    <row r="2" spans="1:8" ht="18.75">
      <c r="H2" s="50" t="s">
        <v>0</v>
      </c>
    </row>
    <row r="3" spans="1:8" ht="18.75">
      <c r="H3" s="30" t="s">
        <v>801</v>
      </c>
    </row>
    <row r="4" spans="1:8" ht="18.75">
      <c r="H4" s="50"/>
    </row>
    <row r="5" spans="1:8" ht="18.75">
      <c r="H5" s="50"/>
    </row>
    <row r="6" spans="1:8">
      <c r="A6" s="372" t="s">
        <v>835</v>
      </c>
      <c r="B6" s="372"/>
      <c r="C6" s="372"/>
      <c r="D6" s="372"/>
      <c r="E6" s="372"/>
      <c r="F6" s="372"/>
      <c r="G6" s="372"/>
      <c r="H6" s="372"/>
    </row>
    <row r="7" spans="1:8" ht="41.25" customHeight="1">
      <c r="A7" s="372"/>
      <c r="B7" s="372"/>
      <c r="C7" s="372"/>
      <c r="D7" s="372"/>
      <c r="E7" s="372"/>
      <c r="F7" s="372"/>
      <c r="G7" s="372"/>
      <c r="H7" s="372"/>
    </row>
    <row r="9" spans="1:8" ht="18.75">
      <c r="A9" s="373" t="s">
        <v>169</v>
      </c>
      <c r="B9" s="373"/>
    </row>
    <row r="10" spans="1:8">
      <c r="B10" s="51" t="s">
        <v>81</v>
      </c>
    </row>
    <row r="11" spans="1:8" ht="18.75">
      <c r="B11" s="52" t="s">
        <v>170</v>
      </c>
    </row>
    <row r="12" spans="1:8" ht="18.75">
      <c r="A12" s="374" t="s">
        <v>171</v>
      </c>
      <c r="B12" s="374"/>
    </row>
    <row r="13" spans="1:8" ht="18.75">
      <c r="B13" s="52"/>
    </row>
    <row r="14" spans="1:8" ht="18.75">
      <c r="A14" s="375" t="s">
        <v>800</v>
      </c>
      <c r="B14" s="375"/>
    </row>
    <row r="15" spans="1:8">
      <c r="A15" s="376" t="s">
        <v>172</v>
      </c>
      <c r="B15" s="376"/>
    </row>
    <row r="16" spans="1:8">
      <c r="A16" s="49"/>
      <c r="B16" s="49"/>
      <c r="C16" s="49"/>
      <c r="D16" s="49"/>
      <c r="E16" s="49"/>
      <c r="F16" s="49"/>
    </row>
    <row r="17" spans="1:9">
      <c r="A17" s="49"/>
      <c r="B17" s="49"/>
      <c r="C17" s="49"/>
      <c r="D17" s="49"/>
      <c r="E17" s="49"/>
      <c r="F17" s="49"/>
    </row>
    <row r="18" spans="1:9" ht="21" thickBot="1">
      <c r="A18" s="370" t="s">
        <v>173</v>
      </c>
      <c r="B18" s="370"/>
      <c r="C18" s="370"/>
      <c r="D18" s="370"/>
      <c r="E18" s="370"/>
      <c r="F18" s="370"/>
      <c r="G18" s="370"/>
      <c r="H18" s="370"/>
    </row>
    <row r="19" spans="1:9" ht="63" customHeight="1">
      <c r="A19" s="368" t="s">
        <v>85</v>
      </c>
      <c r="B19" s="377" t="s">
        <v>86</v>
      </c>
      <c r="C19" s="379" t="s">
        <v>174</v>
      </c>
      <c r="D19" s="354" t="s">
        <v>752</v>
      </c>
      <c r="E19" s="355"/>
      <c r="F19" s="356" t="s">
        <v>770</v>
      </c>
      <c r="G19" s="355"/>
      <c r="H19" s="357" t="s">
        <v>7</v>
      </c>
    </row>
    <row r="20" spans="1:9" ht="38.25">
      <c r="A20" s="369"/>
      <c r="B20" s="378"/>
      <c r="C20" s="380"/>
      <c r="D20" s="186" t="s">
        <v>756</v>
      </c>
      <c r="E20" s="187" t="s">
        <v>10</v>
      </c>
      <c r="F20" s="187" t="s">
        <v>757</v>
      </c>
      <c r="G20" s="186" t="s">
        <v>755</v>
      </c>
      <c r="H20" s="358"/>
    </row>
    <row r="21" spans="1:9" s="54" customFormat="1" ht="16.5" thickBot="1">
      <c r="A21" s="188">
        <v>1</v>
      </c>
      <c r="B21" s="189">
        <v>2</v>
      </c>
      <c r="C21" s="190">
        <v>3</v>
      </c>
      <c r="D21" s="191">
        <v>4</v>
      </c>
      <c r="E21" s="188">
        <v>5</v>
      </c>
      <c r="F21" s="188" t="s">
        <v>753</v>
      </c>
      <c r="G21" s="189">
        <v>7</v>
      </c>
      <c r="H21" s="189">
        <v>8</v>
      </c>
      <c r="I21" s="49"/>
    </row>
    <row r="22" spans="1:9" s="54" customFormat="1" ht="19.5" thickBot="1">
      <c r="A22" s="362" t="s">
        <v>175</v>
      </c>
      <c r="B22" s="363"/>
      <c r="C22" s="363"/>
      <c r="D22" s="363"/>
      <c r="E22" s="363"/>
      <c r="F22" s="363"/>
      <c r="G22" s="363"/>
      <c r="H22" s="364"/>
      <c r="I22" s="49"/>
    </row>
    <row r="23" spans="1:9" s="54" customFormat="1">
      <c r="A23" s="55" t="s">
        <v>87</v>
      </c>
      <c r="B23" s="56" t="s">
        <v>176</v>
      </c>
      <c r="C23" s="57" t="s">
        <v>830</v>
      </c>
      <c r="D23" s="58"/>
      <c r="E23" s="59"/>
      <c r="F23" s="59"/>
      <c r="G23" s="60"/>
      <c r="H23" s="192"/>
      <c r="I23" s="49"/>
    </row>
    <row r="24" spans="1:9" s="54" customFormat="1">
      <c r="A24" s="61" t="s">
        <v>88</v>
      </c>
      <c r="B24" s="62" t="s">
        <v>177</v>
      </c>
      <c r="C24" s="63" t="s">
        <v>830</v>
      </c>
      <c r="D24" s="64"/>
      <c r="E24" s="65"/>
      <c r="F24" s="65"/>
      <c r="G24" s="66"/>
      <c r="H24" s="193"/>
      <c r="I24" s="49"/>
    </row>
    <row r="25" spans="1:9" s="54" customFormat="1" ht="31.5">
      <c r="A25" s="61" t="s">
        <v>90</v>
      </c>
      <c r="B25" s="67" t="s">
        <v>178</v>
      </c>
      <c r="C25" s="63" t="s">
        <v>830</v>
      </c>
      <c r="D25" s="64"/>
      <c r="E25" s="65"/>
      <c r="F25" s="65"/>
      <c r="G25" s="66"/>
      <c r="H25" s="193"/>
      <c r="I25" s="49"/>
    </row>
    <row r="26" spans="1:9" s="54" customFormat="1" ht="31.5">
      <c r="A26" s="61" t="s">
        <v>103</v>
      </c>
      <c r="B26" s="67" t="s">
        <v>179</v>
      </c>
      <c r="C26" s="63" t="s">
        <v>830</v>
      </c>
      <c r="D26" s="64"/>
      <c r="E26" s="65"/>
      <c r="F26" s="65"/>
      <c r="G26" s="66"/>
      <c r="H26" s="193"/>
      <c r="I26" s="49"/>
    </row>
    <row r="27" spans="1:9" s="54" customFormat="1" ht="31.5">
      <c r="A27" s="61" t="s">
        <v>104</v>
      </c>
      <c r="B27" s="67" t="s">
        <v>180</v>
      </c>
      <c r="C27" s="63" t="s">
        <v>830</v>
      </c>
      <c r="D27" s="64"/>
      <c r="E27" s="65"/>
      <c r="F27" s="65"/>
      <c r="G27" s="66"/>
      <c r="H27" s="193"/>
      <c r="I27" s="49"/>
    </row>
    <row r="28" spans="1:9" s="54" customFormat="1">
      <c r="A28" s="61" t="s">
        <v>106</v>
      </c>
      <c r="B28" s="62" t="s">
        <v>181</v>
      </c>
      <c r="C28" s="63" t="s">
        <v>830</v>
      </c>
      <c r="D28" s="64"/>
      <c r="E28" s="65"/>
      <c r="F28" s="65"/>
      <c r="G28" s="66"/>
      <c r="H28" s="193"/>
      <c r="I28" s="49"/>
    </row>
    <row r="29" spans="1:9" s="54" customFormat="1">
      <c r="A29" s="61" t="s">
        <v>129</v>
      </c>
      <c r="B29" s="62" t="s">
        <v>182</v>
      </c>
      <c r="C29" s="63" t="s">
        <v>830</v>
      </c>
      <c r="D29" s="64"/>
      <c r="E29" s="65"/>
      <c r="F29" s="65"/>
      <c r="G29" s="66"/>
      <c r="H29" s="193"/>
      <c r="I29" s="49"/>
    </row>
    <row r="30" spans="1:9" s="54" customFormat="1">
      <c r="A30" s="61" t="s">
        <v>130</v>
      </c>
      <c r="B30" s="62" t="s">
        <v>183</v>
      </c>
      <c r="C30" s="63" t="s">
        <v>830</v>
      </c>
      <c r="D30" s="64"/>
      <c r="E30" s="65"/>
      <c r="F30" s="65"/>
      <c r="G30" s="66"/>
      <c r="H30" s="193"/>
      <c r="I30" s="49"/>
    </row>
    <row r="31" spans="1:9" s="54" customFormat="1">
      <c r="A31" s="61" t="s">
        <v>184</v>
      </c>
      <c r="B31" s="62" t="s">
        <v>185</v>
      </c>
      <c r="C31" s="63" t="s">
        <v>830</v>
      </c>
      <c r="D31" s="64"/>
      <c r="E31" s="65"/>
      <c r="F31" s="65"/>
      <c r="G31" s="66"/>
      <c r="H31" s="193"/>
      <c r="I31" s="49"/>
    </row>
    <row r="32" spans="1:9" s="54" customFormat="1">
      <c r="A32" s="61" t="s">
        <v>186</v>
      </c>
      <c r="B32" s="62" t="s">
        <v>187</v>
      </c>
      <c r="C32" s="63" t="s">
        <v>830</v>
      </c>
      <c r="D32" s="64"/>
      <c r="E32" s="65"/>
      <c r="F32" s="65"/>
      <c r="G32" s="66"/>
      <c r="H32" s="193"/>
      <c r="I32" s="49"/>
    </row>
    <row r="33" spans="1:9" s="54" customFormat="1">
      <c r="A33" s="61" t="s">
        <v>188</v>
      </c>
      <c r="B33" s="62" t="s">
        <v>189</v>
      </c>
      <c r="C33" s="63" t="s">
        <v>830</v>
      </c>
      <c r="D33" s="64"/>
      <c r="E33" s="65"/>
      <c r="F33" s="65"/>
      <c r="G33" s="66"/>
      <c r="H33" s="193"/>
      <c r="I33" s="49"/>
    </row>
    <row r="34" spans="1:9" s="54" customFormat="1" ht="31.5">
      <c r="A34" s="61" t="s">
        <v>190</v>
      </c>
      <c r="B34" s="67" t="s">
        <v>191</v>
      </c>
      <c r="C34" s="63" t="s">
        <v>830</v>
      </c>
      <c r="D34" s="64"/>
      <c r="E34" s="65"/>
      <c r="F34" s="65"/>
      <c r="G34" s="66"/>
      <c r="H34" s="193"/>
      <c r="I34" s="49"/>
    </row>
    <row r="35" spans="1:9" s="54" customFormat="1">
      <c r="A35" s="61" t="s">
        <v>192</v>
      </c>
      <c r="B35" s="68" t="s">
        <v>101</v>
      </c>
      <c r="C35" s="63" t="s">
        <v>830</v>
      </c>
      <c r="D35" s="64"/>
      <c r="E35" s="65"/>
      <c r="F35" s="65"/>
      <c r="G35" s="66"/>
      <c r="H35" s="193"/>
      <c r="I35" s="49"/>
    </row>
    <row r="36" spans="1:9" s="54" customFormat="1">
      <c r="A36" s="61" t="s">
        <v>193</v>
      </c>
      <c r="B36" s="68" t="s">
        <v>102</v>
      </c>
      <c r="C36" s="63" t="s">
        <v>830</v>
      </c>
      <c r="D36" s="64"/>
      <c r="E36" s="65"/>
      <c r="F36" s="65"/>
      <c r="G36" s="66"/>
      <c r="H36" s="193"/>
      <c r="I36" s="49"/>
    </row>
    <row r="37" spans="1:9" s="54" customFormat="1" ht="16.5" thickBot="1">
      <c r="A37" s="61" t="s">
        <v>194</v>
      </c>
      <c r="B37" s="62" t="s">
        <v>195</v>
      </c>
      <c r="C37" s="63" t="s">
        <v>830</v>
      </c>
      <c r="D37" s="64"/>
      <c r="E37" s="65"/>
      <c r="F37" s="65"/>
      <c r="G37" s="66"/>
      <c r="H37" s="193"/>
      <c r="I37" s="49"/>
    </row>
    <row r="38" spans="1:9" s="54" customFormat="1" ht="31.5">
      <c r="A38" s="61" t="s">
        <v>134</v>
      </c>
      <c r="B38" s="56" t="s">
        <v>196</v>
      </c>
      <c r="C38" s="63" t="s">
        <v>830</v>
      </c>
      <c r="D38" s="64"/>
      <c r="E38" s="2"/>
      <c r="F38" s="2"/>
      <c r="G38" s="2"/>
      <c r="H38" s="193"/>
      <c r="I38" s="49"/>
    </row>
    <row r="39" spans="1:9" s="54" customFormat="1">
      <c r="A39" s="61" t="s">
        <v>136</v>
      </c>
      <c r="B39" s="62" t="s">
        <v>177</v>
      </c>
      <c r="C39" s="63" t="s">
        <v>830</v>
      </c>
      <c r="D39" s="64"/>
      <c r="E39" s="2"/>
      <c r="F39" s="2"/>
      <c r="G39" s="2"/>
      <c r="H39" s="193"/>
      <c r="I39" s="49"/>
    </row>
    <row r="40" spans="1:9" s="54" customFormat="1" ht="31.5">
      <c r="A40" s="61" t="s">
        <v>197</v>
      </c>
      <c r="B40" s="69" t="s">
        <v>178</v>
      </c>
      <c r="C40" s="63" t="s">
        <v>830</v>
      </c>
      <c r="D40" s="64"/>
      <c r="E40" s="2"/>
      <c r="F40" s="2"/>
      <c r="G40" s="2"/>
      <c r="H40" s="193"/>
      <c r="I40" s="49"/>
    </row>
    <row r="41" spans="1:9" s="54" customFormat="1" ht="31.5">
      <c r="A41" s="61" t="s">
        <v>198</v>
      </c>
      <c r="B41" s="69" t="s">
        <v>179</v>
      </c>
      <c r="C41" s="63" t="s">
        <v>830</v>
      </c>
      <c r="D41" s="64"/>
      <c r="E41" s="2"/>
      <c r="F41" s="2"/>
      <c r="G41" s="2"/>
      <c r="H41" s="193"/>
      <c r="I41" s="49"/>
    </row>
    <row r="42" spans="1:9" s="54" customFormat="1" ht="31.5">
      <c r="A42" s="61" t="s">
        <v>199</v>
      </c>
      <c r="B42" s="69" t="s">
        <v>180</v>
      </c>
      <c r="C42" s="63" t="s">
        <v>830</v>
      </c>
      <c r="D42" s="64"/>
      <c r="E42" s="2"/>
      <c r="F42" s="2"/>
      <c r="G42" s="2"/>
      <c r="H42" s="193"/>
      <c r="I42" s="49"/>
    </row>
    <row r="43" spans="1:9" s="54" customFormat="1">
      <c r="A43" s="61" t="s">
        <v>138</v>
      </c>
      <c r="B43" s="62" t="s">
        <v>181</v>
      </c>
      <c r="C43" s="63" t="s">
        <v>830</v>
      </c>
      <c r="D43" s="64"/>
      <c r="E43" s="2"/>
      <c r="F43" s="2"/>
      <c r="G43" s="2"/>
      <c r="H43" s="193"/>
      <c r="I43" s="49"/>
    </row>
    <row r="44" spans="1:9" s="54" customFormat="1">
      <c r="A44" s="61" t="s">
        <v>140</v>
      </c>
      <c r="B44" s="62" t="s">
        <v>182</v>
      </c>
      <c r="C44" s="63" t="s">
        <v>830</v>
      </c>
      <c r="D44" s="64"/>
      <c r="E44" s="2"/>
      <c r="F44" s="2"/>
      <c r="G44" s="2"/>
      <c r="H44" s="193"/>
      <c r="I44" s="49"/>
    </row>
    <row r="45" spans="1:9" s="54" customFormat="1">
      <c r="A45" s="61" t="s">
        <v>141</v>
      </c>
      <c r="B45" s="62" t="s">
        <v>183</v>
      </c>
      <c r="C45" s="63" t="s">
        <v>830</v>
      </c>
      <c r="D45" s="64"/>
      <c r="E45" s="2"/>
      <c r="F45" s="2"/>
      <c r="G45" s="2"/>
      <c r="H45" s="193"/>
      <c r="I45" s="49"/>
    </row>
    <row r="46" spans="1:9" s="54" customFormat="1">
      <c r="A46" s="61" t="s">
        <v>143</v>
      </c>
      <c r="B46" s="62" t="s">
        <v>185</v>
      </c>
      <c r="C46" s="63" t="s">
        <v>830</v>
      </c>
      <c r="D46" s="64"/>
      <c r="E46" s="2"/>
      <c r="F46" s="2"/>
      <c r="G46" s="2"/>
      <c r="H46" s="193"/>
      <c r="I46" s="49"/>
    </row>
    <row r="47" spans="1:9" s="54" customFormat="1">
      <c r="A47" s="61" t="s">
        <v>153</v>
      </c>
      <c r="B47" s="62" t="s">
        <v>187</v>
      </c>
      <c r="C47" s="63" t="s">
        <v>830</v>
      </c>
      <c r="D47" s="64"/>
      <c r="E47" s="2"/>
      <c r="F47" s="2"/>
      <c r="G47" s="2"/>
      <c r="H47" s="193"/>
      <c r="I47" s="49"/>
    </row>
    <row r="48" spans="1:9" s="54" customFormat="1">
      <c r="A48" s="61" t="s">
        <v>155</v>
      </c>
      <c r="B48" s="62" t="s">
        <v>189</v>
      </c>
      <c r="C48" s="63" t="s">
        <v>830</v>
      </c>
      <c r="D48" s="64"/>
      <c r="E48" s="2"/>
      <c r="F48" s="2"/>
      <c r="G48" s="2"/>
      <c r="H48" s="193"/>
      <c r="I48" s="49"/>
    </row>
    <row r="49" spans="1:9" s="54" customFormat="1" ht="31.5">
      <c r="A49" s="61" t="s">
        <v>200</v>
      </c>
      <c r="B49" s="67" t="s">
        <v>191</v>
      </c>
      <c r="C49" s="63" t="s">
        <v>830</v>
      </c>
      <c r="D49" s="64"/>
      <c r="E49" s="2"/>
      <c r="F49" s="2"/>
      <c r="G49" s="2"/>
      <c r="H49" s="193"/>
      <c r="I49" s="49"/>
    </row>
    <row r="50" spans="1:9" s="54" customFormat="1">
      <c r="A50" s="61" t="s">
        <v>201</v>
      </c>
      <c r="B50" s="69" t="s">
        <v>101</v>
      </c>
      <c r="C50" s="63" t="s">
        <v>830</v>
      </c>
      <c r="D50" s="64"/>
      <c r="E50" s="2"/>
      <c r="F50" s="2"/>
      <c r="G50" s="2"/>
      <c r="H50" s="193"/>
      <c r="I50" s="49"/>
    </row>
    <row r="51" spans="1:9" s="54" customFormat="1">
      <c r="A51" s="61" t="s">
        <v>202</v>
      </c>
      <c r="B51" s="69" t="s">
        <v>102</v>
      </c>
      <c r="C51" s="63" t="s">
        <v>830</v>
      </c>
      <c r="D51" s="64"/>
      <c r="E51" s="2"/>
      <c r="F51" s="2"/>
      <c r="G51" s="2"/>
      <c r="H51" s="193"/>
      <c r="I51" s="49"/>
    </row>
    <row r="52" spans="1:9" s="54" customFormat="1">
      <c r="A52" s="61" t="s">
        <v>203</v>
      </c>
      <c r="B52" s="62" t="s">
        <v>195</v>
      </c>
      <c r="C52" s="63" t="s">
        <v>830</v>
      </c>
      <c r="D52" s="64"/>
      <c r="E52" s="2"/>
      <c r="F52" s="2"/>
      <c r="G52" s="2"/>
      <c r="H52" s="193"/>
      <c r="I52" s="49"/>
    </row>
    <row r="53" spans="1:9" s="54" customFormat="1">
      <c r="A53" s="61" t="s">
        <v>204</v>
      </c>
      <c r="B53" s="70" t="s">
        <v>205</v>
      </c>
      <c r="C53" s="63" t="s">
        <v>830</v>
      </c>
      <c r="D53" s="64"/>
      <c r="E53" s="2"/>
      <c r="F53" s="2"/>
      <c r="G53" s="2"/>
      <c r="H53" s="193"/>
      <c r="I53" s="49"/>
    </row>
    <row r="54" spans="1:9" s="54" customFormat="1">
      <c r="A54" s="61" t="s">
        <v>197</v>
      </c>
      <c r="B54" s="69" t="s">
        <v>206</v>
      </c>
      <c r="C54" s="63" t="s">
        <v>830</v>
      </c>
      <c r="D54" s="64"/>
      <c r="E54" s="2"/>
      <c r="F54" s="2"/>
      <c r="G54" s="2"/>
      <c r="H54" s="193"/>
      <c r="I54" s="49"/>
    </row>
    <row r="55" spans="1:9" s="54" customFormat="1">
      <c r="A55" s="61" t="s">
        <v>198</v>
      </c>
      <c r="B55" s="68" t="s">
        <v>207</v>
      </c>
      <c r="C55" s="63" t="s">
        <v>830</v>
      </c>
      <c r="D55" s="64"/>
      <c r="E55" s="2"/>
      <c r="F55" s="2"/>
      <c r="G55" s="2"/>
      <c r="H55" s="193"/>
      <c r="I55" s="49"/>
    </row>
    <row r="56" spans="1:9" s="54" customFormat="1">
      <c r="A56" s="61" t="s">
        <v>208</v>
      </c>
      <c r="B56" s="71" t="s">
        <v>209</v>
      </c>
      <c r="C56" s="63" t="s">
        <v>830</v>
      </c>
      <c r="D56" s="64"/>
      <c r="E56" s="2"/>
      <c r="F56" s="2"/>
      <c r="G56" s="2"/>
      <c r="H56" s="193"/>
      <c r="I56" s="49"/>
    </row>
    <row r="57" spans="1:9" s="54" customFormat="1" ht="31.5">
      <c r="A57" s="61" t="s">
        <v>210</v>
      </c>
      <c r="B57" s="72" t="s">
        <v>211</v>
      </c>
      <c r="C57" s="63" t="s">
        <v>830</v>
      </c>
      <c r="D57" s="64"/>
      <c r="E57" s="2"/>
      <c r="F57" s="2"/>
      <c r="G57" s="2"/>
      <c r="H57" s="193"/>
      <c r="I57" s="49"/>
    </row>
    <row r="58" spans="1:9" s="54" customFormat="1">
      <c r="A58" s="61" t="s">
        <v>212</v>
      </c>
      <c r="B58" s="72" t="s">
        <v>213</v>
      </c>
      <c r="C58" s="63" t="s">
        <v>830</v>
      </c>
      <c r="D58" s="64"/>
      <c r="E58" s="2"/>
      <c r="F58" s="2"/>
      <c r="G58" s="2"/>
      <c r="H58" s="193"/>
      <c r="I58" s="49"/>
    </row>
    <row r="59" spans="1:9" s="54" customFormat="1">
      <c r="A59" s="61" t="s">
        <v>214</v>
      </c>
      <c r="B59" s="71" t="s">
        <v>215</v>
      </c>
      <c r="C59" s="63" t="s">
        <v>830</v>
      </c>
      <c r="D59" s="64"/>
      <c r="E59" s="2"/>
      <c r="F59" s="2"/>
      <c r="G59" s="2"/>
      <c r="H59" s="193"/>
      <c r="I59" s="49"/>
    </row>
    <row r="60" spans="1:9" s="54" customFormat="1">
      <c r="A60" s="61" t="s">
        <v>199</v>
      </c>
      <c r="B60" s="68" t="s">
        <v>216</v>
      </c>
      <c r="C60" s="63" t="s">
        <v>830</v>
      </c>
      <c r="D60" s="64"/>
      <c r="E60" s="2"/>
      <c r="F60" s="2"/>
      <c r="G60" s="2"/>
      <c r="H60" s="193"/>
      <c r="I60" s="49"/>
    </row>
    <row r="61" spans="1:9" s="54" customFormat="1">
      <c r="A61" s="61" t="s">
        <v>217</v>
      </c>
      <c r="B61" s="68" t="s">
        <v>218</v>
      </c>
      <c r="C61" s="63" t="s">
        <v>830</v>
      </c>
      <c r="D61" s="64"/>
      <c r="E61" s="2"/>
      <c r="F61" s="2"/>
      <c r="G61" s="2"/>
      <c r="H61" s="193"/>
      <c r="I61" s="49"/>
    </row>
    <row r="62" spans="1:9" s="54" customFormat="1">
      <c r="A62" s="61" t="s">
        <v>219</v>
      </c>
      <c r="B62" s="70" t="s">
        <v>220</v>
      </c>
      <c r="C62" s="63" t="s">
        <v>830</v>
      </c>
      <c r="D62" s="64"/>
      <c r="E62" s="2"/>
      <c r="F62" s="2"/>
      <c r="G62" s="2"/>
      <c r="H62" s="193"/>
      <c r="I62" s="49"/>
    </row>
    <row r="63" spans="1:9" s="54" customFormat="1" ht="31.5">
      <c r="A63" s="61" t="s">
        <v>221</v>
      </c>
      <c r="B63" s="69" t="s">
        <v>222</v>
      </c>
      <c r="C63" s="63" t="s">
        <v>830</v>
      </c>
      <c r="D63" s="64"/>
      <c r="E63" s="2"/>
      <c r="F63" s="2"/>
      <c r="G63" s="2"/>
      <c r="H63" s="193"/>
      <c r="I63" s="49"/>
    </row>
    <row r="64" spans="1:9" s="54" customFormat="1" ht="31.5">
      <c r="A64" s="61" t="s">
        <v>223</v>
      </c>
      <c r="B64" s="69" t="s">
        <v>224</v>
      </c>
      <c r="C64" s="63" t="s">
        <v>830</v>
      </c>
      <c r="D64" s="64"/>
      <c r="E64" s="2"/>
      <c r="F64" s="2"/>
      <c r="G64" s="2"/>
      <c r="H64" s="193"/>
      <c r="I64" s="49"/>
    </row>
    <row r="65" spans="1:9" s="54" customFormat="1">
      <c r="A65" s="61" t="s">
        <v>225</v>
      </c>
      <c r="B65" s="68" t="s">
        <v>226</v>
      </c>
      <c r="C65" s="63" t="s">
        <v>830</v>
      </c>
      <c r="D65" s="64"/>
      <c r="E65" s="2"/>
      <c r="F65" s="2"/>
      <c r="G65" s="2"/>
      <c r="H65" s="193"/>
      <c r="I65" s="49"/>
    </row>
    <row r="66" spans="1:9" s="54" customFormat="1">
      <c r="A66" s="61" t="s">
        <v>227</v>
      </c>
      <c r="B66" s="68" t="s">
        <v>228</v>
      </c>
      <c r="C66" s="63" t="s">
        <v>830</v>
      </c>
      <c r="D66" s="64"/>
      <c r="E66" s="2"/>
      <c r="F66" s="2"/>
      <c r="G66" s="2"/>
      <c r="H66" s="193"/>
      <c r="I66" s="49"/>
    </row>
    <row r="67" spans="1:9" s="54" customFormat="1">
      <c r="A67" s="61" t="s">
        <v>229</v>
      </c>
      <c r="B67" s="68" t="s">
        <v>230</v>
      </c>
      <c r="C67" s="63" t="s">
        <v>830</v>
      </c>
      <c r="D67" s="64"/>
      <c r="E67" s="2"/>
      <c r="F67" s="2"/>
      <c r="G67" s="2"/>
      <c r="H67" s="193"/>
      <c r="I67" s="49"/>
    </row>
    <row r="68" spans="1:9" s="54" customFormat="1">
      <c r="A68" s="61" t="s">
        <v>231</v>
      </c>
      <c r="B68" s="70" t="s">
        <v>232</v>
      </c>
      <c r="C68" s="63" t="s">
        <v>830</v>
      </c>
      <c r="D68" s="64"/>
      <c r="E68" s="2"/>
      <c r="F68" s="2"/>
      <c r="G68" s="2"/>
      <c r="H68" s="193"/>
      <c r="I68" s="49"/>
    </row>
    <row r="69" spans="1:9" s="54" customFormat="1">
      <c r="A69" s="61" t="s">
        <v>233</v>
      </c>
      <c r="B69" s="70" t="s">
        <v>234</v>
      </c>
      <c r="C69" s="63" t="s">
        <v>830</v>
      </c>
      <c r="D69" s="64"/>
      <c r="E69" s="2"/>
      <c r="F69" s="2"/>
      <c r="G69" s="2"/>
      <c r="H69" s="193"/>
      <c r="I69" s="49"/>
    </row>
    <row r="70" spans="1:9" s="54" customFormat="1">
      <c r="A70" s="61" t="s">
        <v>235</v>
      </c>
      <c r="B70" s="70" t="s">
        <v>236</v>
      </c>
      <c r="C70" s="63" t="s">
        <v>830</v>
      </c>
      <c r="D70" s="64"/>
      <c r="E70" s="2"/>
      <c r="F70" s="2"/>
      <c r="G70" s="2"/>
      <c r="H70" s="193"/>
      <c r="I70" s="49"/>
    </row>
    <row r="71" spans="1:9" s="54" customFormat="1">
      <c r="A71" s="61" t="s">
        <v>145</v>
      </c>
      <c r="B71" s="68" t="s">
        <v>237</v>
      </c>
      <c r="C71" s="63" t="s">
        <v>830</v>
      </c>
      <c r="D71" s="64"/>
      <c r="E71" s="2"/>
      <c r="F71" s="2"/>
      <c r="G71" s="2"/>
      <c r="H71" s="193"/>
      <c r="I71" s="49"/>
    </row>
    <row r="72" spans="1:9" s="54" customFormat="1">
      <c r="A72" s="61" t="s">
        <v>149</v>
      </c>
      <c r="B72" s="68" t="s">
        <v>238</v>
      </c>
      <c r="C72" s="63" t="s">
        <v>830</v>
      </c>
      <c r="D72" s="64"/>
      <c r="E72" s="2"/>
      <c r="F72" s="2"/>
      <c r="G72" s="2"/>
      <c r="H72" s="193"/>
      <c r="I72" s="49"/>
    </row>
    <row r="73" spans="1:9" s="54" customFormat="1">
      <c r="A73" s="61" t="s">
        <v>239</v>
      </c>
      <c r="B73" s="70" t="s">
        <v>240</v>
      </c>
      <c r="C73" s="63" t="s">
        <v>830</v>
      </c>
      <c r="D73" s="64"/>
      <c r="E73" s="2"/>
      <c r="F73" s="2"/>
      <c r="G73" s="2"/>
      <c r="H73" s="193"/>
      <c r="I73" s="49"/>
    </row>
    <row r="74" spans="1:9" s="54" customFormat="1">
      <c r="A74" s="61" t="s">
        <v>241</v>
      </c>
      <c r="B74" s="68" t="s">
        <v>242</v>
      </c>
      <c r="C74" s="63" t="s">
        <v>830</v>
      </c>
      <c r="D74" s="64"/>
      <c r="E74" s="2"/>
      <c r="F74" s="2"/>
      <c r="G74" s="2"/>
      <c r="H74" s="193"/>
      <c r="I74" s="49"/>
    </row>
    <row r="75" spans="1:9" s="54" customFormat="1">
      <c r="A75" s="61" t="s">
        <v>243</v>
      </c>
      <c r="B75" s="68" t="s">
        <v>244</v>
      </c>
      <c r="C75" s="63" t="s">
        <v>830</v>
      </c>
      <c r="D75" s="64"/>
      <c r="E75" s="2"/>
      <c r="F75" s="2"/>
      <c r="G75" s="2"/>
      <c r="H75" s="193"/>
      <c r="I75" s="49"/>
    </row>
    <row r="76" spans="1:9" s="54" customFormat="1" ht="16.5" thickBot="1">
      <c r="A76" s="73" t="s">
        <v>245</v>
      </c>
      <c r="B76" s="74" t="s">
        <v>246</v>
      </c>
      <c r="C76" s="75" t="s">
        <v>830</v>
      </c>
      <c r="D76" s="76"/>
      <c r="E76" s="194"/>
      <c r="F76" s="194"/>
      <c r="G76" s="194"/>
      <c r="H76" s="195"/>
      <c r="I76" s="49"/>
    </row>
    <row r="77" spans="1:9" s="54" customFormat="1">
      <c r="A77" s="55" t="s">
        <v>247</v>
      </c>
      <c r="B77" s="77" t="s">
        <v>248</v>
      </c>
      <c r="C77" s="57" t="s">
        <v>830</v>
      </c>
      <c r="D77" s="58"/>
      <c r="E77" s="196"/>
      <c r="F77" s="196"/>
      <c r="G77" s="196"/>
      <c r="H77" s="192"/>
      <c r="I77" s="49"/>
    </row>
    <row r="78" spans="1:9" s="54" customFormat="1">
      <c r="A78" s="61" t="s">
        <v>249</v>
      </c>
      <c r="B78" s="68" t="s">
        <v>250</v>
      </c>
      <c r="C78" s="63" t="s">
        <v>830</v>
      </c>
      <c r="D78" s="64"/>
      <c r="E78" s="2"/>
      <c r="F78" s="2"/>
      <c r="G78" s="2"/>
      <c r="H78" s="193"/>
      <c r="I78" s="49"/>
    </row>
    <row r="79" spans="1:9" s="54" customFormat="1">
      <c r="A79" s="61" t="s">
        <v>251</v>
      </c>
      <c r="B79" s="68" t="s">
        <v>252</v>
      </c>
      <c r="C79" s="63" t="s">
        <v>830</v>
      </c>
      <c r="D79" s="64"/>
      <c r="E79" s="2"/>
      <c r="F79" s="2"/>
      <c r="G79" s="2"/>
      <c r="H79" s="193"/>
      <c r="I79" s="49"/>
    </row>
    <row r="80" spans="1:9" s="54" customFormat="1" ht="16.5" thickBot="1">
      <c r="A80" s="78" t="s">
        <v>253</v>
      </c>
      <c r="B80" s="79" t="s">
        <v>254</v>
      </c>
      <c r="C80" s="80" t="s">
        <v>830</v>
      </c>
      <c r="D80" s="81"/>
      <c r="E80" s="197"/>
      <c r="F80" s="197"/>
      <c r="G80" s="197"/>
      <c r="H80" s="198"/>
      <c r="I80" s="49"/>
    </row>
    <row r="81" spans="1:9" s="54" customFormat="1">
      <c r="A81" s="82" t="s">
        <v>255</v>
      </c>
      <c r="B81" s="56" t="s">
        <v>256</v>
      </c>
      <c r="C81" s="83" t="s">
        <v>830</v>
      </c>
      <c r="D81" s="84"/>
      <c r="E81" s="199"/>
      <c r="F81" s="199"/>
      <c r="G81" s="199"/>
      <c r="H81" s="200"/>
      <c r="I81" s="49"/>
    </row>
    <row r="82" spans="1:9" s="54" customFormat="1">
      <c r="A82" s="61" t="s">
        <v>257</v>
      </c>
      <c r="B82" s="62" t="s">
        <v>177</v>
      </c>
      <c r="C82" s="63" t="s">
        <v>830</v>
      </c>
      <c r="D82" s="64"/>
      <c r="E82" s="2"/>
      <c r="F82" s="2"/>
      <c r="G82" s="2"/>
      <c r="H82" s="193"/>
      <c r="I82" s="49"/>
    </row>
    <row r="83" spans="1:9" s="54" customFormat="1" ht="31.5">
      <c r="A83" s="61" t="s">
        <v>258</v>
      </c>
      <c r="B83" s="69" t="s">
        <v>178</v>
      </c>
      <c r="C83" s="63" t="s">
        <v>830</v>
      </c>
      <c r="D83" s="64"/>
      <c r="E83" s="2"/>
      <c r="F83" s="2"/>
      <c r="G83" s="2"/>
      <c r="H83" s="193"/>
      <c r="I83" s="49"/>
    </row>
    <row r="84" spans="1:9" s="54" customFormat="1" ht="31.5">
      <c r="A84" s="61" t="s">
        <v>259</v>
      </c>
      <c r="B84" s="69" t="s">
        <v>179</v>
      </c>
      <c r="C84" s="63" t="s">
        <v>830</v>
      </c>
      <c r="D84" s="64"/>
      <c r="E84" s="2"/>
      <c r="F84" s="2"/>
      <c r="G84" s="2"/>
      <c r="H84" s="193"/>
      <c r="I84" s="49"/>
    </row>
    <row r="85" spans="1:9" s="54" customFormat="1" ht="31.5">
      <c r="A85" s="61" t="s">
        <v>260</v>
      </c>
      <c r="B85" s="69" t="s">
        <v>180</v>
      </c>
      <c r="C85" s="63" t="s">
        <v>830</v>
      </c>
      <c r="D85" s="64"/>
      <c r="E85" s="2"/>
      <c r="F85" s="2"/>
      <c r="G85" s="2"/>
      <c r="H85" s="193"/>
      <c r="I85" s="49"/>
    </row>
    <row r="86" spans="1:9" s="54" customFormat="1">
      <c r="A86" s="61" t="s">
        <v>261</v>
      </c>
      <c r="B86" s="62" t="s">
        <v>181</v>
      </c>
      <c r="C86" s="63" t="s">
        <v>830</v>
      </c>
      <c r="D86" s="64"/>
      <c r="E86" s="2"/>
      <c r="F86" s="2"/>
      <c r="G86" s="2"/>
      <c r="H86" s="193"/>
      <c r="I86" s="49"/>
    </row>
    <row r="87" spans="1:9" s="54" customFormat="1">
      <c r="A87" s="61" t="s">
        <v>262</v>
      </c>
      <c r="B87" s="62" t="s">
        <v>182</v>
      </c>
      <c r="C87" s="63" t="s">
        <v>830</v>
      </c>
      <c r="D87" s="64"/>
      <c r="E87" s="2"/>
      <c r="F87" s="2"/>
      <c r="G87" s="2"/>
      <c r="H87" s="193"/>
      <c r="I87" s="49"/>
    </row>
    <row r="88" spans="1:9" s="54" customFormat="1">
      <c r="A88" s="61" t="s">
        <v>263</v>
      </c>
      <c r="B88" s="62" t="s">
        <v>183</v>
      </c>
      <c r="C88" s="63" t="s">
        <v>830</v>
      </c>
      <c r="D88" s="64"/>
      <c r="E88" s="2"/>
      <c r="F88" s="2"/>
      <c r="G88" s="2"/>
      <c r="H88" s="193"/>
      <c r="I88" s="49"/>
    </row>
    <row r="89" spans="1:9" s="54" customFormat="1">
      <c r="A89" s="61" t="s">
        <v>264</v>
      </c>
      <c r="B89" s="62" t="s">
        <v>185</v>
      </c>
      <c r="C89" s="63" t="s">
        <v>830</v>
      </c>
      <c r="D89" s="64"/>
      <c r="E89" s="2"/>
      <c r="F89" s="2"/>
      <c r="G89" s="2"/>
      <c r="H89" s="193"/>
      <c r="I89" s="49"/>
    </row>
    <row r="90" spans="1:9" s="54" customFormat="1">
      <c r="A90" s="61" t="s">
        <v>265</v>
      </c>
      <c r="B90" s="62" t="s">
        <v>187</v>
      </c>
      <c r="C90" s="63" t="s">
        <v>830</v>
      </c>
      <c r="D90" s="64"/>
      <c r="E90" s="2"/>
      <c r="F90" s="2"/>
      <c r="G90" s="2"/>
      <c r="H90" s="193"/>
      <c r="I90" s="49"/>
    </row>
    <row r="91" spans="1:9" s="54" customFormat="1">
      <c r="A91" s="61" t="s">
        <v>266</v>
      </c>
      <c r="B91" s="62" t="s">
        <v>189</v>
      </c>
      <c r="C91" s="63" t="s">
        <v>830</v>
      </c>
      <c r="D91" s="64"/>
      <c r="E91" s="2"/>
      <c r="F91" s="2"/>
      <c r="G91" s="2"/>
      <c r="H91" s="193"/>
      <c r="I91" s="49"/>
    </row>
    <row r="92" spans="1:9" s="54" customFormat="1" ht="31.5">
      <c r="A92" s="61" t="s">
        <v>267</v>
      </c>
      <c r="B92" s="67" t="s">
        <v>191</v>
      </c>
      <c r="C92" s="63" t="s">
        <v>830</v>
      </c>
      <c r="D92" s="64"/>
      <c r="E92" s="2"/>
      <c r="F92" s="2"/>
      <c r="G92" s="2"/>
      <c r="H92" s="193"/>
      <c r="I92" s="49"/>
    </row>
    <row r="93" spans="1:9" s="54" customFormat="1">
      <c r="A93" s="61" t="s">
        <v>268</v>
      </c>
      <c r="B93" s="69" t="s">
        <v>101</v>
      </c>
      <c r="C93" s="63" t="s">
        <v>830</v>
      </c>
      <c r="D93" s="64"/>
      <c r="E93" s="2"/>
      <c r="F93" s="2"/>
      <c r="G93" s="2"/>
      <c r="H93" s="193"/>
      <c r="I93" s="49"/>
    </row>
    <row r="94" spans="1:9" s="54" customFormat="1">
      <c r="A94" s="61" t="s">
        <v>269</v>
      </c>
      <c r="B94" s="68" t="s">
        <v>102</v>
      </c>
      <c r="C94" s="63" t="s">
        <v>830</v>
      </c>
      <c r="D94" s="64"/>
      <c r="E94" s="2"/>
      <c r="F94" s="2"/>
      <c r="G94" s="2"/>
      <c r="H94" s="193"/>
      <c r="I94" s="49"/>
    </row>
    <row r="95" spans="1:9" s="54" customFormat="1">
      <c r="A95" s="61" t="s">
        <v>270</v>
      </c>
      <c r="B95" s="62" t="s">
        <v>195</v>
      </c>
      <c r="C95" s="63" t="s">
        <v>830</v>
      </c>
      <c r="D95" s="64"/>
      <c r="E95" s="2"/>
      <c r="F95" s="2"/>
      <c r="G95" s="2"/>
      <c r="H95" s="193"/>
      <c r="I95" s="49"/>
    </row>
    <row r="96" spans="1:9" s="54" customFormat="1">
      <c r="A96" s="61" t="s">
        <v>271</v>
      </c>
      <c r="B96" s="85" t="s">
        <v>272</v>
      </c>
      <c r="C96" s="63" t="s">
        <v>830</v>
      </c>
      <c r="D96" s="64"/>
      <c r="E96" s="2"/>
      <c r="F96" s="2"/>
      <c r="G96" s="2"/>
      <c r="H96" s="193"/>
      <c r="I96" s="49"/>
    </row>
    <row r="97" spans="1:9" s="54" customFormat="1">
      <c r="A97" s="61" t="s">
        <v>26</v>
      </c>
      <c r="B97" s="67" t="s">
        <v>273</v>
      </c>
      <c r="C97" s="63" t="s">
        <v>830</v>
      </c>
      <c r="D97" s="64"/>
      <c r="E97" s="2"/>
      <c r="F97" s="2"/>
      <c r="G97" s="2"/>
      <c r="H97" s="193"/>
      <c r="I97" s="49"/>
    </row>
    <row r="98" spans="1:9" s="54" customFormat="1">
      <c r="A98" s="61" t="s">
        <v>274</v>
      </c>
      <c r="B98" s="69" t="s">
        <v>275</v>
      </c>
      <c r="C98" s="63" t="s">
        <v>830</v>
      </c>
      <c r="D98" s="64"/>
      <c r="E98" s="2"/>
      <c r="F98" s="2"/>
      <c r="G98" s="2"/>
      <c r="H98" s="193"/>
      <c r="I98" s="49"/>
    </row>
    <row r="99" spans="1:9" s="54" customFormat="1">
      <c r="A99" s="61" t="s">
        <v>276</v>
      </c>
      <c r="B99" s="69" t="s">
        <v>277</v>
      </c>
      <c r="C99" s="63" t="s">
        <v>830</v>
      </c>
      <c r="D99" s="64"/>
      <c r="E99" s="2"/>
      <c r="F99" s="2"/>
      <c r="G99" s="2"/>
      <c r="H99" s="193"/>
      <c r="I99" s="49"/>
    </row>
    <row r="100" spans="1:9" s="54" customFormat="1">
      <c r="A100" s="61" t="s">
        <v>278</v>
      </c>
      <c r="B100" s="69" t="s">
        <v>279</v>
      </c>
      <c r="C100" s="63" t="s">
        <v>830</v>
      </c>
      <c r="D100" s="64"/>
      <c r="E100" s="2"/>
      <c r="F100" s="2"/>
      <c r="G100" s="2"/>
      <c r="H100" s="193"/>
      <c r="I100" s="49"/>
    </row>
    <row r="101" spans="1:9" s="54" customFormat="1">
      <c r="A101" s="61" t="s">
        <v>280</v>
      </c>
      <c r="B101" s="71" t="s">
        <v>281</v>
      </c>
      <c r="C101" s="63" t="s">
        <v>830</v>
      </c>
      <c r="D101" s="64"/>
      <c r="E101" s="2"/>
      <c r="F101" s="2"/>
      <c r="G101" s="2"/>
      <c r="H101" s="193"/>
      <c r="I101" s="49"/>
    </row>
    <row r="102" spans="1:9" s="54" customFormat="1">
      <c r="A102" s="61" t="s">
        <v>282</v>
      </c>
      <c r="B102" s="68" t="s">
        <v>283</v>
      </c>
      <c r="C102" s="63" t="s">
        <v>830</v>
      </c>
      <c r="D102" s="64"/>
      <c r="E102" s="2"/>
      <c r="F102" s="2"/>
      <c r="G102" s="2"/>
      <c r="H102" s="193"/>
      <c r="I102" s="49"/>
    </row>
    <row r="103" spans="1:9" s="54" customFormat="1">
      <c r="A103" s="61" t="s">
        <v>27</v>
      </c>
      <c r="B103" s="70" t="s">
        <v>240</v>
      </c>
      <c r="C103" s="63" t="s">
        <v>830</v>
      </c>
      <c r="D103" s="64"/>
      <c r="E103" s="2"/>
      <c r="F103" s="2"/>
      <c r="G103" s="2"/>
      <c r="H103" s="193"/>
      <c r="I103" s="49"/>
    </row>
    <row r="104" spans="1:9" s="54" customFormat="1">
      <c r="A104" s="61" t="s">
        <v>284</v>
      </c>
      <c r="B104" s="68" t="s">
        <v>285</v>
      </c>
      <c r="C104" s="63" t="s">
        <v>830</v>
      </c>
      <c r="D104" s="64"/>
      <c r="E104" s="2"/>
      <c r="F104" s="2"/>
      <c r="G104" s="2"/>
      <c r="H104" s="193"/>
      <c r="I104" s="49"/>
    </row>
    <row r="105" spans="1:9" s="54" customFormat="1">
      <c r="A105" s="61" t="s">
        <v>286</v>
      </c>
      <c r="B105" s="68" t="s">
        <v>287</v>
      </c>
      <c r="C105" s="63" t="s">
        <v>830</v>
      </c>
      <c r="D105" s="64"/>
      <c r="E105" s="2"/>
      <c r="F105" s="2"/>
      <c r="G105" s="2"/>
      <c r="H105" s="193"/>
      <c r="I105" s="49"/>
    </row>
    <row r="106" spans="1:9" s="54" customFormat="1">
      <c r="A106" s="61" t="s">
        <v>288</v>
      </c>
      <c r="B106" s="68" t="s">
        <v>289</v>
      </c>
      <c r="C106" s="63" t="s">
        <v>830</v>
      </c>
      <c r="D106" s="64"/>
      <c r="E106" s="2"/>
      <c r="F106" s="2"/>
      <c r="G106" s="2"/>
      <c r="H106" s="193"/>
      <c r="I106" s="49"/>
    </row>
    <row r="107" spans="1:9" s="54" customFormat="1">
      <c r="A107" s="61" t="s">
        <v>290</v>
      </c>
      <c r="B107" s="71" t="s">
        <v>291</v>
      </c>
      <c r="C107" s="63" t="s">
        <v>830</v>
      </c>
      <c r="D107" s="64"/>
      <c r="E107" s="2"/>
      <c r="F107" s="2"/>
      <c r="G107" s="2"/>
      <c r="H107" s="193"/>
      <c r="I107" s="49"/>
    </row>
    <row r="108" spans="1:9" s="54" customFormat="1">
      <c r="A108" s="61" t="s">
        <v>292</v>
      </c>
      <c r="B108" s="68" t="s">
        <v>293</v>
      </c>
      <c r="C108" s="63" t="s">
        <v>830</v>
      </c>
      <c r="D108" s="64"/>
      <c r="E108" s="2"/>
      <c r="F108" s="2"/>
      <c r="G108" s="2"/>
      <c r="H108" s="193"/>
      <c r="I108" s="49"/>
    </row>
    <row r="109" spans="1:9" s="54" customFormat="1">
      <c r="A109" s="61" t="s">
        <v>294</v>
      </c>
      <c r="B109" s="85" t="s">
        <v>295</v>
      </c>
      <c r="C109" s="63" t="s">
        <v>830</v>
      </c>
      <c r="D109" s="64"/>
      <c r="E109" s="2"/>
      <c r="F109" s="2"/>
      <c r="G109" s="2"/>
      <c r="H109" s="193"/>
      <c r="I109" s="49"/>
    </row>
    <row r="110" spans="1:9" s="54" customFormat="1" ht="31.5">
      <c r="A110" s="61" t="s">
        <v>28</v>
      </c>
      <c r="B110" s="67" t="s">
        <v>296</v>
      </c>
      <c r="C110" s="63" t="s">
        <v>830</v>
      </c>
      <c r="D110" s="64"/>
      <c r="E110" s="2"/>
      <c r="F110" s="2"/>
      <c r="G110" s="2"/>
      <c r="H110" s="193"/>
      <c r="I110" s="49"/>
    </row>
    <row r="111" spans="1:9" s="54" customFormat="1" ht="31.5">
      <c r="A111" s="61" t="s">
        <v>297</v>
      </c>
      <c r="B111" s="69" t="s">
        <v>178</v>
      </c>
      <c r="C111" s="63" t="s">
        <v>830</v>
      </c>
      <c r="D111" s="64"/>
      <c r="E111" s="2"/>
      <c r="F111" s="2"/>
      <c r="G111" s="2"/>
      <c r="H111" s="193"/>
      <c r="I111" s="49"/>
    </row>
    <row r="112" spans="1:9" s="54" customFormat="1" ht="31.5">
      <c r="A112" s="61" t="s">
        <v>298</v>
      </c>
      <c r="B112" s="69" t="s">
        <v>179</v>
      </c>
      <c r="C112" s="63" t="s">
        <v>830</v>
      </c>
      <c r="D112" s="64"/>
      <c r="E112" s="2"/>
      <c r="F112" s="2"/>
      <c r="G112" s="2"/>
      <c r="H112" s="193"/>
      <c r="I112" s="49"/>
    </row>
    <row r="113" spans="1:9" s="54" customFormat="1" ht="31.5">
      <c r="A113" s="61" t="s">
        <v>299</v>
      </c>
      <c r="B113" s="69" t="s">
        <v>180</v>
      </c>
      <c r="C113" s="63" t="s">
        <v>830</v>
      </c>
      <c r="D113" s="64"/>
      <c r="E113" s="2"/>
      <c r="F113" s="2"/>
      <c r="G113" s="2"/>
      <c r="H113" s="193"/>
      <c r="I113" s="49"/>
    </row>
    <row r="114" spans="1:9" s="54" customFormat="1">
      <c r="A114" s="61" t="s">
        <v>29</v>
      </c>
      <c r="B114" s="62" t="s">
        <v>181</v>
      </c>
      <c r="C114" s="63" t="s">
        <v>830</v>
      </c>
      <c r="D114" s="64"/>
      <c r="E114" s="2"/>
      <c r="F114" s="2"/>
      <c r="G114" s="2"/>
      <c r="H114" s="193"/>
      <c r="I114" s="49"/>
    </row>
    <row r="115" spans="1:9" s="54" customFormat="1">
      <c r="A115" s="61" t="s">
        <v>30</v>
      </c>
      <c r="B115" s="62" t="s">
        <v>182</v>
      </c>
      <c r="C115" s="63" t="s">
        <v>830</v>
      </c>
      <c r="D115" s="64"/>
      <c r="E115" s="2"/>
      <c r="F115" s="2"/>
      <c r="G115" s="2"/>
      <c r="H115" s="193"/>
      <c r="I115" s="49"/>
    </row>
    <row r="116" spans="1:9" s="54" customFormat="1">
      <c r="A116" s="61" t="s">
        <v>31</v>
      </c>
      <c r="B116" s="62" t="s">
        <v>183</v>
      </c>
      <c r="C116" s="63" t="s">
        <v>830</v>
      </c>
      <c r="D116" s="64"/>
      <c r="E116" s="2"/>
      <c r="F116" s="2"/>
      <c r="G116" s="2"/>
      <c r="H116" s="193"/>
      <c r="I116" s="49"/>
    </row>
    <row r="117" spans="1:9" s="54" customFormat="1">
      <c r="A117" s="61" t="s">
        <v>300</v>
      </c>
      <c r="B117" s="62" t="s">
        <v>185</v>
      </c>
      <c r="C117" s="63" t="s">
        <v>830</v>
      </c>
      <c r="D117" s="64"/>
      <c r="E117" s="2"/>
      <c r="F117" s="2"/>
      <c r="G117" s="2"/>
      <c r="H117" s="193"/>
      <c r="I117" s="49"/>
    </row>
    <row r="118" spans="1:9" s="54" customFormat="1">
      <c r="A118" s="61" t="s">
        <v>301</v>
      </c>
      <c r="B118" s="62" t="s">
        <v>187</v>
      </c>
      <c r="C118" s="63" t="s">
        <v>830</v>
      </c>
      <c r="D118" s="64"/>
      <c r="E118" s="2"/>
      <c r="F118" s="2"/>
      <c r="G118" s="2"/>
      <c r="H118" s="193"/>
      <c r="I118" s="49"/>
    </row>
    <row r="119" spans="1:9" s="54" customFormat="1">
      <c r="A119" s="61" t="s">
        <v>302</v>
      </c>
      <c r="B119" s="62" t="s">
        <v>189</v>
      </c>
      <c r="C119" s="63" t="s">
        <v>830</v>
      </c>
      <c r="D119" s="64"/>
      <c r="E119" s="2"/>
      <c r="F119" s="2"/>
      <c r="G119" s="2"/>
      <c r="H119" s="193"/>
      <c r="I119" s="49"/>
    </row>
    <row r="120" spans="1:9" s="54" customFormat="1" ht="31.5">
      <c r="A120" s="61" t="s">
        <v>303</v>
      </c>
      <c r="B120" s="67" t="s">
        <v>191</v>
      </c>
      <c r="C120" s="63" t="s">
        <v>830</v>
      </c>
      <c r="D120" s="64"/>
      <c r="E120" s="2"/>
      <c r="F120" s="2"/>
      <c r="G120" s="2"/>
      <c r="H120" s="193"/>
      <c r="I120" s="49"/>
    </row>
    <row r="121" spans="1:9" s="54" customFormat="1">
      <c r="A121" s="61" t="s">
        <v>304</v>
      </c>
      <c r="B121" s="68" t="s">
        <v>101</v>
      </c>
      <c r="C121" s="63" t="s">
        <v>830</v>
      </c>
      <c r="D121" s="64"/>
      <c r="E121" s="2"/>
      <c r="F121" s="2"/>
      <c r="G121" s="2"/>
      <c r="H121" s="193"/>
      <c r="I121" s="49"/>
    </row>
    <row r="122" spans="1:9" s="54" customFormat="1">
      <c r="A122" s="61" t="s">
        <v>305</v>
      </c>
      <c r="B122" s="68" t="s">
        <v>102</v>
      </c>
      <c r="C122" s="63" t="s">
        <v>830</v>
      </c>
      <c r="D122" s="64"/>
      <c r="E122" s="2"/>
      <c r="F122" s="2"/>
      <c r="G122" s="2"/>
      <c r="H122" s="193"/>
      <c r="I122" s="49"/>
    </row>
    <row r="123" spans="1:9" s="54" customFormat="1">
      <c r="A123" s="61" t="s">
        <v>306</v>
      </c>
      <c r="B123" s="62" t="s">
        <v>195</v>
      </c>
      <c r="C123" s="63" t="s">
        <v>830</v>
      </c>
      <c r="D123" s="64"/>
      <c r="E123" s="2"/>
      <c r="F123" s="2"/>
      <c r="G123" s="2"/>
      <c r="H123" s="193"/>
      <c r="I123" s="49"/>
    </row>
    <row r="124" spans="1:9" s="54" customFormat="1">
      <c r="A124" s="61" t="s">
        <v>307</v>
      </c>
      <c r="B124" s="85" t="s">
        <v>308</v>
      </c>
      <c r="C124" s="63" t="s">
        <v>830</v>
      </c>
      <c r="D124" s="64"/>
      <c r="E124" s="2"/>
      <c r="F124" s="2"/>
      <c r="G124" s="2"/>
      <c r="H124" s="193"/>
      <c r="I124" s="49"/>
    </row>
    <row r="125" spans="1:9" s="54" customFormat="1">
      <c r="A125" s="61" t="s">
        <v>32</v>
      </c>
      <c r="B125" s="62" t="s">
        <v>177</v>
      </c>
      <c r="C125" s="63" t="s">
        <v>830</v>
      </c>
      <c r="D125" s="64"/>
      <c r="E125" s="2"/>
      <c r="F125" s="2"/>
      <c r="G125" s="2"/>
      <c r="H125" s="193"/>
      <c r="I125" s="49"/>
    </row>
    <row r="126" spans="1:9" s="54" customFormat="1" ht="31.5">
      <c r="A126" s="61" t="s">
        <v>309</v>
      </c>
      <c r="B126" s="69" t="s">
        <v>178</v>
      </c>
      <c r="C126" s="63" t="s">
        <v>830</v>
      </c>
      <c r="D126" s="64"/>
      <c r="E126" s="2"/>
      <c r="F126" s="2"/>
      <c r="G126" s="2"/>
      <c r="H126" s="193"/>
      <c r="I126" s="49"/>
    </row>
    <row r="127" spans="1:9" s="54" customFormat="1" ht="31.5">
      <c r="A127" s="61" t="s">
        <v>310</v>
      </c>
      <c r="B127" s="69" t="s">
        <v>179</v>
      </c>
      <c r="C127" s="63" t="s">
        <v>830</v>
      </c>
      <c r="D127" s="64"/>
      <c r="E127" s="2"/>
      <c r="F127" s="2"/>
      <c r="G127" s="2"/>
      <c r="H127" s="193"/>
      <c r="I127" s="49"/>
    </row>
    <row r="128" spans="1:9" s="54" customFormat="1" ht="31.5">
      <c r="A128" s="61" t="s">
        <v>311</v>
      </c>
      <c r="B128" s="69" t="s">
        <v>180</v>
      </c>
      <c r="C128" s="63" t="s">
        <v>830</v>
      </c>
      <c r="D128" s="64"/>
      <c r="E128" s="2"/>
      <c r="F128" s="2"/>
      <c r="G128" s="2"/>
      <c r="H128" s="193"/>
      <c r="I128" s="49"/>
    </row>
    <row r="129" spans="1:9" s="54" customFormat="1">
      <c r="A129" s="61" t="s">
        <v>33</v>
      </c>
      <c r="B129" s="70" t="s">
        <v>312</v>
      </c>
      <c r="C129" s="63" t="s">
        <v>830</v>
      </c>
      <c r="D129" s="64"/>
      <c r="E129" s="2"/>
      <c r="F129" s="2"/>
      <c r="G129" s="2"/>
      <c r="H129" s="193"/>
      <c r="I129" s="49"/>
    </row>
    <row r="130" spans="1:9" s="54" customFormat="1">
      <c r="A130" s="61" t="s">
        <v>34</v>
      </c>
      <c r="B130" s="70" t="s">
        <v>313</v>
      </c>
      <c r="C130" s="63" t="s">
        <v>830</v>
      </c>
      <c r="D130" s="64"/>
      <c r="E130" s="2"/>
      <c r="F130" s="2"/>
      <c r="G130" s="2"/>
      <c r="H130" s="193"/>
      <c r="I130" s="49"/>
    </row>
    <row r="131" spans="1:9" s="54" customFormat="1">
      <c r="A131" s="61" t="s">
        <v>35</v>
      </c>
      <c r="B131" s="70" t="s">
        <v>314</v>
      </c>
      <c r="C131" s="63" t="s">
        <v>830</v>
      </c>
      <c r="D131" s="64"/>
      <c r="E131" s="2"/>
      <c r="F131" s="2"/>
      <c r="G131" s="2"/>
      <c r="H131" s="193"/>
      <c r="I131" s="49"/>
    </row>
    <row r="132" spans="1:9" s="54" customFormat="1">
      <c r="A132" s="61" t="s">
        <v>315</v>
      </c>
      <c r="B132" s="70" t="s">
        <v>316</v>
      </c>
      <c r="C132" s="63" t="s">
        <v>830</v>
      </c>
      <c r="D132" s="64"/>
      <c r="E132" s="2"/>
      <c r="F132" s="2"/>
      <c r="G132" s="2"/>
      <c r="H132" s="193"/>
      <c r="I132" s="49"/>
    </row>
    <row r="133" spans="1:9" s="54" customFormat="1">
      <c r="A133" s="61" t="s">
        <v>317</v>
      </c>
      <c r="B133" s="70" t="s">
        <v>318</v>
      </c>
      <c r="C133" s="63" t="s">
        <v>830</v>
      </c>
      <c r="D133" s="64"/>
      <c r="E133" s="2"/>
      <c r="F133" s="2"/>
      <c r="G133" s="2"/>
      <c r="H133" s="193"/>
      <c r="I133" s="49"/>
    </row>
    <row r="134" spans="1:9" s="54" customFormat="1">
      <c r="A134" s="61" t="s">
        <v>319</v>
      </c>
      <c r="B134" s="70" t="s">
        <v>320</v>
      </c>
      <c r="C134" s="63" t="s">
        <v>830</v>
      </c>
      <c r="D134" s="64"/>
      <c r="E134" s="2"/>
      <c r="F134" s="2"/>
      <c r="G134" s="2"/>
      <c r="H134" s="193"/>
      <c r="I134" s="49"/>
    </row>
    <row r="135" spans="1:9" s="54" customFormat="1" ht="31.5">
      <c r="A135" s="61" t="s">
        <v>321</v>
      </c>
      <c r="B135" s="70" t="s">
        <v>191</v>
      </c>
      <c r="C135" s="63" t="s">
        <v>830</v>
      </c>
      <c r="D135" s="64"/>
      <c r="E135" s="2"/>
      <c r="F135" s="2"/>
      <c r="G135" s="2"/>
      <c r="H135" s="193"/>
      <c r="I135" s="49"/>
    </row>
    <row r="136" spans="1:9" s="54" customFormat="1">
      <c r="A136" s="61" t="s">
        <v>322</v>
      </c>
      <c r="B136" s="68" t="s">
        <v>323</v>
      </c>
      <c r="C136" s="63" t="s">
        <v>830</v>
      </c>
      <c r="D136" s="64"/>
      <c r="E136" s="2"/>
      <c r="F136" s="2"/>
      <c r="G136" s="2"/>
      <c r="H136" s="193"/>
      <c r="I136" s="49"/>
    </row>
    <row r="137" spans="1:9" s="54" customFormat="1">
      <c r="A137" s="61" t="s">
        <v>324</v>
      </c>
      <c r="B137" s="68" t="s">
        <v>102</v>
      </c>
      <c r="C137" s="63" t="s">
        <v>830</v>
      </c>
      <c r="D137" s="64"/>
      <c r="E137" s="2"/>
      <c r="F137" s="2"/>
      <c r="G137" s="2"/>
      <c r="H137" s="193"/>
      <c r="I137" s="49"/>
    </row>
    <row r="138" spans="1:9" s="54" customFormat="1">
      <c r="A138" s="61" t="s">
        <v>325</v>
      </c>
      <c r="B138" s="70" t="s">
        <v>326</v>
      </c>
      <c r="C138" s="63" t="s">
        <v>830</v>
      </c>
      <c r="D138" s="64"/>
      <c r="E138" s="2"/>
      <c r="F138" s="2"/>
      <c r="G138" s="2"/>
      <c r="H138" s="193"/>
      <c r="I138" s="49"/>
    </row>
    <row r="139" spans="1:9" s="54" customFormat="1">
      <c r="A139" s="61" t="s">
        <v>327</v>
      </c>
      <c r="B139" s="85" t="s">
        <v>328</v>
      </c>
      <c r="C139" s="63" t="s">
        <v>830</v>
      </c>
      <c r="D139" s="64"/>
      <c r="E139" s="2"/>
      <c r="F139" s="2"/>
      <c r="G139" s="2"/>
      <c r="H139" s="193"/>
      <c r="I139" s="49"/>
    </row>
    <row r="140" spans="1:9" s="54" customFormat="1">
      <c r="A140" s="61" t="s">
        <v>36</v>
      </c>
      <c r="B140" s="62" t="s">
        <v>177</v>
      </c>
      <c r="C140" s="63" t="s">
        <v>830</v>
      </c>
      <c r="D140" s="64"/>
      <c r="E140" s="2"/>
      <c r="F140" s="2"/>
      <c r="G140" s="2"/>
      <c r="H140" s="193"/>
      <c r="I140" s="49"/>
    </row>
    <row r="141" spans="1:9" s="54" customFormat="1" ht="31.5">
      <c r="A141" s="61" t="s">
        <v>329</v>
      </c>
      <c r="B141" s="69" t="s">
        <v>178</v>
      </c>
      <c r="C141" s="63" t="s">
        <v>830</v>
      </c>
      <c r="D141" s="64"/>
      <c r="E141" s="2"/>
      <c r="F141" s="2"/>
      <c r="G141" s="2"/>
      <c r="H141" s="193"/>
      <c r="I141" s="49"/>
    </row>
    <row r="142" spans="1:9" s="54" customFormat="1" ht="31.5">
      <c r="A142" s="61" t="s">
        <v>330</v>
      </c>
      <c r="B142" s="69" t="s">
        <v>179</v>
      </c>
      <c r="C142" s="63" t="s">
        <v>830</v>
      </c>
      <c r="D142" s="64"/>
      <c r="E142" s="2"/>
      <c r="F142" s="2"/>
      <c r="G142" s="2"/>
      <c r="H142" s="193"/>
      <c r="I142" s="49"/>
    </row>
    <row r="143" spans="1:9" s="54" customFormat="1" ht="31.5">
      <c r="A143" s="61" t="s">
        <v>331</v>
      </c>
      <c r="B143" s="69" t="s">
        <v>180</v>
      </c>
      <c r="C143" s="63" t="s">
        <v>830</v>
      </c>
      <c r="D143" s="64"/>
      <c r="E143" s="2"/>
      <c r="F143" s="2"/>
      <c r="G143" s="2"/>
      <c r="H143" s="193"/>
      <c r="I143" s="49"/>
    </row>
    <row r="144" spans="1:9" s="54" customFormat="1">
      <c r="A144" s="61" t="s">
        <v>37</v>
      </c>
      <c r="B144" s="62" t="s">
        <v>181</v>
      </c>
      <c r="C144" s="63" t="s">
        <v>830</v>
      </c>
      <c r="D144" s="64"/>
      <c r="E144" s="2"/>
      <c r="F144" s="2"/>
      <c r="G144" s="2"/>
      <c r="H144" s="193"/>
      <c r="I144" s="49"/>
    </row>
    <row r="145" spans="1:9" s="54" customFormat="1">
      <c r="A145" s="61" t="s">
        <v>38</v>
      </c>
      <c r="B145" s="62" t="s">
        <v>182</v>
      </c>
      <c r="C145" s="63" t="s">
        <v>830</v>
      </c>
      <c r="D145" s="64"/>
      <c r="E145" s="2"/>
      <c r="F145" s="2"/>
      <c r="G145" s="2"/>
      <c r="H145" s="193"/>
      <c r="I145" s="49"/>
    </row>
    <row r="146" spans="1:9" s="54" customFormat="1">
      <c r="A146" s="61" t="s">
        <v>39</v>
      </c>
      <c r="B146" s="62" t="s">
        <v>183</v>
      </c>
      <c r="C146" s="63" t="s">
        <v>830</v>
      </c>
      <c r="D146" s="64"/>
      <c r="E146" s="2"/>
      <c r="F146" s="2"/>
      <c r="G146" s="2"/>
      <c r="H146" s="193"/>
      <c r="I146" s="49"/>
    </row>
    <row r="147" spans="1:9" s="54" customFormat="1">
      <c r="A147" s="61" t="s">
        <v>332</v>
      </c>
      <c r="B147" s="67" t="s">
        <v>185</v>
      </c>
      <c r="C147" s="63" t="s">
        <v>830</v>
      </c>
      <c r="D147" s="64"/>
      <c r="E147" s="2"/>
      <c r="F147" s="2"/>
      <c r="G147" s="2"/>
      <c r="H147" s="193"/>
      <c r="I147" s="49"/>
    </row>
    <row r="148" spans="1:9" s="54" customFormat="1">
      <c r="A148" s="61" t="s">
        <v>333</v>
      </c>
      <c r="B148" s="62" t="s">
        <v>187</v>
      </c>
      <c r="C148" s="63" t="s">
        <v>830</v>
      </c>
      <c r="D148" s="64"/>
      <c r="E148" s="2"/>
      <c r="F148" s="2"/>
      <c r="G148" s="2"/>
      <c r="H148" s="193"/>
      <c r="I148" s="49"/>
    </row>
    <row r="149" spans="1:9" s="54" customFormat="1">
      <c r="A149" s="61" t="s">
        <v>334</v>
      </c>
      <c r="B149" s="62" t="s">
        <v>189</v>
      </c>
      <c r="C149" s="63" t="s">
        <v>830</v>
      </c>
      <c r="D149" s="64"/>
      <c r="E149" s="2"/>
      <c r="F149" s="2"/>
      <c r="G149" s="2"/>
      <c r="H149" s="193"/>
      <c r="I149" s="49"/>
    </row>
    <row r="150" spans="1:9" s="54" customFormat="1" ht="31.5">
      <c r="A150" s="61" t="s">
        <v>335</v>
      </c>
      <c r="B150" s="67" t="s">
        <v>191</v>
      </c>
      <c r="C150" s="63" t="s">
        <v>830</v>
      </c>
      <c r="D150" s="64"/>
      <c r="E150" s="2"/>
      <c r="F150" s="2"/>
      <c r="G150" s="2"/>
      <c r="H150" s="193"/>
      <c r="I150" s="49"/>
    </row>
    <row r="151" spans="1:9" s="54" customFormat="1">
      <c r="A151" s="61" t="s">
        <v>336</v>
      </c>
      <c r="B151" s="68" t="s">
        <v>101</v>
      </c>
      <c r="C151" s="63" t="s">
        <v>830</v>
      </c>
      <c r="D151" s="64"/>
      <c r="E151" s="2"/>
      <c r="F151" s="2"/>
      <c r="G151" s="2"/>
      <c r="H151" s="193"/>
      <c r="I151" s="49"/>
    </row>
    <row r="152" spans="1:9" s="54" customFormat="1">
      <c r="A152" s="61" t="s">
        <v>337</v>
      </c>
      <c r="B152" s="68" t="s">
        <v>102</v>
      </c>
      <c r="C152" s="63" t="s">
        <v>830</v>
      </c>
      <c r="D152" s="64"/>
      <c r="E152" s="2"/>
      <c r="F152" s="2"/>
      <c r="G152" s="2"/>
      <c r="H152" s="193"/>
      <c r="I152" s="49"/>
    </row>
    <row r="153" spans="1:9" s="54" customFormat="1">
      <c r="A153" s="61" t="s">
        <v>338</v>
      </c>
      <c r="B153" s="62" t="s">
        <v>195</v>
      </c>
      <c r="C153" s="63" t="s">
        <v>830</v>
      </c>
      <c r="D153" s="64"/>
      <c r="E153" s="2"/>
      <c r="F153" s="2"/>
      <c r="G153" s="2"/>
      <c r="H153" s="193"/>
      <c r="I153" s="49"/>
    </row>
    <row r="154" spans="1:9" s="54" customFormat="1">
      <c r="A154" s="61" t="s">
        <v>339</v>
      </c>
      <c r="B154" s="85" t="s">
        <v>340</v>
      </c>
      <c r="C154" s="63" t="s">
        <v>830</v>
      </c>
      <c r="D154" s="64"/>
      <c r="E154" s="2"/>
      <c r="F154" s="2"/>
      <c r="G154" s="2"/>
      <c r="H154" s="193"/>
      <c r="I154" s="49"/>
    </row>
    <row r="155" spans="1:9" s="54" customFormat="1">
      <c r="A155" s="61" t="s">
        <v>40</v>
      </c>
      <c r="B155" s="70" t="s">
        <v>341</v>
      </c>
      <c r="C155" s="63" t="s">
        <v>830</v>
      </c>
      <c r="D155" s="64"/>
      <c r="E155" s="2"/>
      <c r="F155" s="2"/>
      <c r="G155" s="2"/>
      <c r="H155" s="193"/>
      <c r="I155" s="49"/>
    </row>
    <row r="156" spans="1:9" s="54" customFormat="1">
      <c r="A156" s="61" t="s">
        <v>41</v>
      </c>
      <c r="B156" s="70" t="s">
        <v>342</v>
      </c>
      <c r="C156" s="63" t="s">
        <v>830</v>
      </c>
      <c r="D156" s="64"/>
      <c r="E156" s="2"/>
      <c r="F156" s="2"/>
      <c r="G156" s="2"/>
      <c r="H156" s="193"/>
      <c r="I156" s="49"/>
    </row>
    <row r="157" spans="1:9" s="54" customFormat="1">
      <c r="A157" s="61" t="s">
        <v>42</v>
      </c>
      <c r="B157" s="70" t="s">
        <v>343</v>
      </c>
      <c r="C157" s="63" t="s">
        <v>830</v>
      </c>
      <c r="D157" s="64"/>
      <c r="E157" s="2"/>
      <c r="F157" s="2"/>
      <c r="G157" s="2"/>
      <c r="H157" s="193"/>
      <c r="I157" s="49"/>
    </row>
    <row r="158" spans="1:9" s="54" customFormat="1" ht="16.5" thickBot="1">
      <c r="A158" s="78" t="s">
        <v>43</v>
      </c>
      <c r="B158" s="70" t="s">
        <v>344</v>
      </c>
      <c r="C158" s="80" t="s">
        <v>830</v>
      </c>
      <c r="D158" s="81"/>
      <c r="E158" s="197"/>
      <c r="F158" s="197"/>
      <c r="G158" s="197"/>
      <c r="H158" s="198"/>
      <c r="I158" s="49"/>
    </row>
    <row r="159" spans="1:9" s="54" customFormat="1">
      <c r="A159" s="55" t="s">
        <v>345</v>
      </c>
      <c r="B159" s="56" t="s">
        <v>248</v>
      </c>
      <c r="C159" s="57" t="s">
        <v>346</v>
      </c>
      <c r="D159" s="58"/>
      <c r="E159" s="196"/>
      <c r="F159" s="196"/>
      <c r="G159" s="196"/>
      <c r="H159" s="192"/>
      <c r="I159" s="49"/>
    </row>
    <row r="160" spans="1:9" s="54" customFormat="1" ht="31.5">
      <c r="A160" s="61" t="s">
        <v>44</v>
      </c>
      <c r="B160" s="70" t="s">
        <v>347</v>
      </c>
      <c r="C160" s="63" t="s">
        <v>830</v>
      </c>
      <c r="D160" s="64"/>
      <c r="E160" s="2"/>
      <c r="F160" s="2"/>
      <c r="G160" s="2"/>
      <c r="H160" s="193"/>
      <c r="I160" s="49"/>
    </row>
    <row r="161" spans="1:9" s="54" customFormat="1">
      <c r="A161" s="61" t="s">
        <v>45</v>
      </c>
      <c r="B161" s="70" t="s">
        <v>348</v>
      </c>
      <c r="C161" s="63" t="s">
        <v>830</v>
      </c>
      <c r="D161" s="64"/>
      <c r="E161" s="2"/>
      <c r="F161" s="2"/>
      <c r="G161" s="2"/>
      <c r="H161" s="193"/>
      <c r="I161" s="49"/>
    </row>
    <row r="162" spans="1:9" s="54" customFormat="1">
      <c r="A162" s="61" t="s">
        <v>349</v>
      </c>
      <c r="B162" s="69" t="s">
        <v>350</v>
      </c>
      <c r="C162" s="63" t="s">
        <v>830</v>
      </c>
      <c r="D162" s="64"/>
      <c r="E162" s="2"/>
      <c r="F162" s="2"/>
      <c r="G162" s="2"/>
      <c r="H162" s="193"/>
      <c r="I162" s="49"/>
    </row>
    <row r="163" spans="1:9" s="54" customFormat="1">
      <c r="A163" s="61" t="s">
        <v>46</v>
      </c>
      <c r="B163" s="70" t="s">
        <v>351</v>
      </c>
      <c r="C163" s="63" t="s">
        <v>830</v>
      </c>
      <c r="D163" s="64"/>
      <c r="E163" s="2"/>
      <c r="F163" s="2"/>
      <c r="G163" s="2"/>
      <c r="H163" s="193"/>
      <c r="I163" s="49"/>
    </row>
    <row r="164" spans="1:9" s="54" customFormat="1">
      <c r="A164" s="73" t="s">
        <v>352</v>
      </c>
      <c r="B164" s="69" t="s">
        <v>353</v>
      </c>
      <c r="C164" s="63" t="s">
        <v>830</v>
      </c>
      <c r="D164" s="76"/>
      <c r="E164" s="194"/>
      <c r="F164" s="194"/>
      <c r="G164" s="194"/>
      <c r="H164" s="195"/>
      <c r="I164" s="49"/>
    </row>
    <row r="165" spans="1:9" s="54" customFormat="1" ht="32.25" thickBot="1">
      <c r="A165" s="78" t="s">
        <v>47</v>
      </c>
      <c r="B165" s="86" t="s">
        <v>354</v>
      </c>
      <c r="C165" s="80" t="s">
        <v>346</v>
      </c>
      <c r="D165" s="81"/>
      <c r="E165" s="197"/>
      <c r="F165" s="197"/>
      <c r="G165" s="197"/>
      <c r="H165" s="198"/>
      <c r="I165" s="49"/>
    </row>
    <row r="166" spans="1:9" s="54" customFormat="1" ht="19.5" thickBot="1">
      <c r="A166" s="362" t="s">
        <v>355</v>
      </c>
      <c r="B166" s="363"/>
      <c r="C166" s="363"/>
      <c r="D166" s="363"/>
      <c r="E166" s="363"/>
      <c r="F166" s="363"/>
      <c r="G166" s="363"/>
      <c r="H166" s="364"/>
      <c r="I166" s="49"/>
    </row>
    <row r="167" spans="1:9" s="54" customFormat="1">
      <c r="A167" s="82" t="s">
        <v>356</v>
      </c>
      <c r="B167" s="87" t="s">
        <v>357</v>
      </c>
      <c r="C167" s="83" t="s">
        <v>830</v>
      </c>
      <c r="D167" s="84"/>
      <c r="E167" s="199"/>
      <c r="F167" s="199"/>
      <c r="G167" s="199"/>
      <c r="H167" s="200"/>
      <c r="I167" s="49"/>
    </row>
    <row r="168" spans="1:9" s="54" customFormat="1">
      <c r="A168" s="61" t="s">
        <v>48</v>
      </c>
      <c r="B168" s="62" t="s">
        <v>177</v>
      </c>
      <c r="C168" s="63" t="s">
        <v>830</v>
      </c>
      <c r="D168" s="64"/>
      <c r="E168" s="2"/>
      <c r="F168" s="2"/>
      <c r="G168" s="2"/>
      <c r="H168" s="193"/>
      <c r="I168" s="49"/>
    </row>
    <row r="169" spans="1:9" s="54" customFormat="1" ht="31.5">
      <c r="A169" s="61" t="s">
        <v>358</v>
      </c>
      <c r="B169" s="69" t="s">
        <v>178</v>
      </c>
      <c r="C169" s="63" t="s">
        <v>830</v>
      </c>
      <c r="D169" s="64"/>
      <c r="E169" s="2"/>
      <c r="F169" s="2"/>
      <c r="G169" s="2"/>
      <c r="H169" s="193"/>
      <c r="I169" s="49"/>
    </row>
    <row r="170" spans="1:9" s="54" customFormat="1" ht="31.5">
      <c r="A170" s="61" t="s">
        <v>359</v>
      </c>
      <c r="B170" s="69" t="s">
        <v>179</v>
      </c>
      <c r="C170" s="63" t="s">
        <v>830</v>
      </c>
      <c r="D170" s="64"/>
      <c r="E170" s="2"/>
      <c r="F170" s="2"/>
      <c r="G170" s="2"/>
      <c r="H170" s="193"/>
      <c r="I170" s="49"/>
    </row>
    <row r="171" spans="1:9" s="54" customFormat="1" ht="31.5">
      <c r="A171" s="61" t="s">
        <v>360</v>
      </c>
      <c r="B171" s="69" t="s">
        <v>180</v>
      </c>
      <c r="C171" s="63" t="s">
        <v>830</v>
      </c>
      <c r="D171" s="64"/>
      <c r="E171" s="2"/>
      <c r="F171" s="2"/>
      <c r="G171" s="2"/>
      <c r="H171" s="193"/>
      <c r="I171" s="49"/>
    </row>
    <row r="172" spans="1:9" s="54" customFormat="1">
      <c r="A172" s="61" t="s">
        <v>49</v>
      </c>
      <c r="B172" s="62" t="s">
        <v>181</v>
      </c>
      <c r="C172" s="63" t="s">
        <v>830</v>
      </c>
      <c r="D172" s="64"/>
      <c r="E172" s="2"/>
      <c r="F172" s="2"/>
      <c r="G172" s="2"/>
      <c r="H172" s="193"/>
      <c r="I172" s="49"/>
    </row>
    <row r="173" spans="1:9" s="54" customFormat="1">
      <c r="A173" s="61" t="s">
        <v>50</v>
      </c>
      <c r="B173" s="62" t="s">
        <v>182</v>
      </c>
      <c r="C173" s="63" t="s">
        <v>830</v>
      </c>
      <c r="D173" s="64"/>
      <c r="E173" s="2"/>
      <c r="F173" s="2"/>
      <c r="G173" s="2"/>
      <c r="H173" s="193"/>
      <c r="I173" s="49"/>
    </row>
    <row r="174" spans="1:9" s="54" customFormat="1">
      <c r="A174" s="61" t="s">
        <v>51</v>
      </c>
      <c r="B174" s="62" t="s">
        <v>183</v>
      </c>
      <c r="C174" s="63" t="s">
        <v>830</v>
      </c>
      <c r="D174" s="64"/>
      <c r="E174" s="2"/>
      <c r="F174" s="2"/>
      <c r="G174" s="2"/>
      <c r="H174" s="193"/>
      <c r="I174" s="49"/>
    </row>
    <row r="175" spans="1:9" s="54" customFormat="1">
      <c r="A175" s="61" t="s">
        <v>361</v>
      </c>
      <c r="B175" s="62" t="s">
        <v>185</v>
      </c>
      <c r="C175" s="63" t="s">
        <v>830</v>
      </c>
      <c r="D175" s="64"/>
      <c r="E175" s="2"/>
      <c r="F175" s="2"/>
      <c r="G175" s="2"/>
      <c r="H175" s="193"/>
      <c r="I175" s="49"/>
    </row>
    <row r="176" spans="1:9" s="54" customFormat="1">
      <c r="A176" s="61" t="s">
        <v>362</v>
      </c>
      <c r="B176" s="62" t="s">
        <v>187</v>
      </c>
      <c r="C176" s="63" t="s">
        <v>830</v>
      </c>
      <c r="D176" s="64"/>
      <c r="E176" s="2"/>
      <c r="F176" s="2"/>
      <c r="G176" s="2"/>
      <c r="H176" s="193"/>
      <c r="I176" s="49"/>
    </row>
    <row r="177" spans="1:9" s="54" customFormat="1">
      <c r="A177" s="61" t="s">
        <v>363</v>
      </c>
      <c r="B177" s="62" t="s">
        <v>189</v>
      </c>
      <c r="C177" s="63" t="s">
        <v>830</v>
      </c>
      <c r="D177" s="64"/>
      <c r="E177" s="2"/>
      <c r="F177" s="2"/>
      <c r="G177" s="2"/>
      <c r="H177" s="193"/>
      <c r="I177" s="49"/>
    </row>
    <row r="178" spans="1:9" s="54" customFormat="1" ht="31.5">
      <c r="A178" s="61" t="s">
        <v>364</v>
      </c>
      <c r="B178" s="67" t="s">
        <v>191</v>
      </c>
      <c r="C178" s="63" t="s">
        <v>830</v>
      </c>
      <c r="D178" s="64"/>
      <c r="E178" s="2"/>
      <c r="F178" s="2"/>
      <c r="G178" s="2"/>
      <c r="H178" s="193"/>
      <c r="I178" s="49"/>
    </row>
    <row r="179" spans="1:9" s="54" customFormat="1">
      <c r="A179" s="61" t="s">
        <v>365</v>
      </c>
      <c r="B179" s="68" t="s">
        <v>101</v>
      </c>
      <c r="C179" s="63" t="s">
        <v>830</v>
      </c>
      <c r="D179" s="64"/>
      <c r="E179" s="2"/>
      <c r="F179" s="2"/>
      <c r="G179" s="2"/>
      <c r="H179" s="193"/>
      <c r="I179" s="49"/>
    </row>
    <row r="180" spans="1:9" s="54" customFormat="1">
      <c r="A180" s="61" t="s">
        <v>366</v>
      </c>
      <c r="B180" s="68" t="s">
        <v>102</v>
      </c>
      <c r="C180" s="63" t="s">
        <v>830</v>
      </c>
      <c r="D180" s="64"/>
      <c r="E180" s="2"/>
      <c r="F180" s="2"/>
      <c r="G180" s="2"/>
      <c r="H180" s="193"/>
      <c r="I180" s="49"/>
    </row>
    <row r="181" spans="1:9" s="54" customFormat="1" ht="31.5">
      <c r="A181" s="61" t="s">
        <v>367</v>
      </c>
      <c r="B181" s="70" t="s">
        <v>368</v>
      </c>
      <c r="C181" s="63" t="s">
        <v>830</v>
      </c>
      <c r="D181" s="64"/>
      <c r="E181" s="2"/>
      <c r="F181" s="2"/>
      <c r="G181" s="2"/>
      <c r="H181" s="193"/>
      <c r="I181" s="49"/>
    </row>
    <row r="182" spans="1:9" s="54" customFormat="1">
      <c r="A182" s="61" t="s">
        <v>369</v>
      </c>
      <c r="B182" s="69" t="s">
        <v>370</v>
      </c>
      <c r="C182" s="63" t="s">
        <v>830</v>
      </c>
      <c r="D182" s="64"/>
      <c r="E182" s="2"/>
      <c r="F182" s="2"/>
      <c r="G182" s="2"/>
      <c r="H182" s="193"/>
      <c r="I182" s="49"/>
    </row>
    <row r="183" spans="1:9" s="54" customFormat="1">
      <c r="A183" s="61" t="s">
        <v>371</v>
      </c>
      <c r="B183" s="69" t="s">
        <v>372</v>
      </c>
      <c r="C183" s="63" t="s">
        <v>830</v>
      </c>
      <c r="D183" s="64"/>
      <c r="E183" s="2"/>
      <c r="F183" s="2"/>
      <c r="G183" s="2"/>
      <c r="H183" s="193"/>
      <c r="I183" s="49"/>
    </row>
    <row r="184" spans="1:9" s="54" customFormat="1">
      <c r="A184" s="61" t="s">
        <v>373</v>
      </c>
      <c r="B184" s="62" t="s">
        <v>195</v>
      </c>
      <c r="C184" s="63" t="s">
        <v>830</v>
      </c>
      <c r="D184" s="64"/>
      <c r="E184" s="2"/>
      <c r="F184" s="2"/>
      <c r="G184" s="2"/>
      <c r="H184" s="193"/>
      <c r="I184" s="49"/>
    </row>
    <row r="185" spans="1:9" s="54" customFormat="1">
      <c r="A185" s="61" t="s">
        <v>374</v>
      </c>
      <c r="B185" s="85" t="s">
        <v>375</v>
      </c>
      <c r="C185" s="63" t="s">
        <v>830</v>
      </c>
      <c r="D185" s="64"/>
      <c r="E185" s="2"/>
      <c r="F185" s="2"/>
      <c r="G185" s="2"/>
      <c r="H185" s="193"/>
      <c r="I185" s="49"/>
    </row>
    <row r="186" spans="1:9" s="54" customFormat="1">
      <c r="A186" s="61" t="s">
        <v>376</v>
      </c>
      <c r="B186" s="70" t="s">
        <v>377</v>
      </c>
      <c r="C186" s="63" t="s">
        <v>830</v>
      </c>
      <c r="D186" s="64"/>
      <c r="E186" s="2"/>
      <c r="F186" s="2"/>
      <c r="G186" s="2"/>
      <c r="H186" s="193"/>
      <c r="I186" s="49"/>
    </row>
    <row r="187" spans="1:9" s="54" customFormat="1">
      <c r="A187" s="61" t="s">
        <v>378</v>
      </c>
      <c r="B187" s="70" t="s">
        <v>379</v>
      </c>
      <c r="C187" s="63" t="s">
        <v>830</v>
      </c>
      <c r="D187" s="64"/>
      <c r="E187" s="2"/>
      <c r="F187" s="2"/>
      <c r="G187" s="2"/>
      <c r="H187" s="193"/>
      <c r="I187" s="49"/>
    </row>
    <row r="188" spans="1:9" s="54" customFormat="1">
      <c r="A188" s="61" t="s">
        <v>380</v>
      </c>
      <c r="B188" s="69" t="s">
        <v>381</v>
      </c>
      <c r="C188" s="63" t="s">
        <v>830</v>
      </c>
      <c r="D188" s="64"/>
      <c r="E188" s="2"/>
      <c r="F188" s="2"/>
      <c r="G188" s="2"/>
      <c r="H188" s="193"/>
      <c r="I188" s="49"/>
    </row>
    <row r="189" spans="1:9" s="54" customFormat="1">
      <c r="A189" s="61" t="s">
        <v>382</v>
      </c>
      <c r="B189" s="69" t="s">
        <v>383</v>
      </c>
      <c r="C189" s="63" t="s">
        <v>830</v>
      </c>
      <c r="D189" s="64"/>
      <c r="E189" s="2"/>
      <c r="F189" s="2"/>
      <c r="G189" s="2"/>
      <c r="H189" s="193"/>
      <c r="I189" s="49"/>
    </row>
    <row r="190" spans="1:9" s="54" customFormat="1">
      <c r="A190" s="61" t="s">
        <v>384</v>
      </c>
      <c r="B190" s="69" t="s">
        <v>385</v>
      </c>
      <c r="C190" s="63" t="s">
        <v>830</v>
      </c>
      <c r="D190" s="64"/>
      <c r="E190" s="2"/>
      <c r="F190" s="2"/>
      <c r="G190" s="2"/>
      <c r="H190" s="193"/>
      <c r="I190" s="49"/>
    </row>
    <row r="191" spans="1:9" s="54" customFormat="1" ht="31.5">
      <c r="A191" s="61" t="s">
        <v>386</v>
      </c>
      <c r="B191" s="70" t="s">
        <v>387</v>
      </c>
      <c r="C191" s="63" t="s">
        <v>830</v>
      </c>
      <c r="D191" s="64"/>
      <c r="E191" s="2"/>
      <c r="F191" s="2"/>
      <c r="G191" s="2"/>
      <c r="H191" s="193"/>
      <c r="I191" s="49"/>
    </row>
    <row r="192" spans="1:9" s="54" customFormat="1" ht="31.5">
      <c r="A192" s="61" t="s">
        <v>388</v>
      </c>
      <c r="B192" s="70" t="s">
        <v>389</v>
      </c>
      <c r="C192" s="63" t="s">
        <v>830</v>
      </c>
      <c r="D192" s="64"/>
      <c r="E192" s="2"/>
      <c r="F192" s="2"/>
      <c r="G192" s="2"/>
      <c r="H192" s="193"/>
      <c r="I192" s="49"/>
    </row>
    <row r="193" spans="1:9" s="54" customFormat="1">
      <c r="A193" s="61" t="s">
        <v>390</v>
      </c>
      <c r="B193" s="70" t="s">
        <v>391</v>
      </c>
      <c r="C193" s="63" t="s">
        <v>830</v>
      </c>
      <c r="D193" s="64"/>
      <c r="E193" s="2"/>
      <c r="F193" s="2"/>
      <c r="G193" s="2"/>
      <c r="H193" s="193"/>
      <c r="I193" s="49"/>
    </row>
    <row r="194" spans="1:9" s="54" customFormat="1">
      <c r="A194" s="61" t="s">
        <v>392</v>
      </c>
      <c r="B194" s="70" t="s">
        <v>393</v>
      </c>
      <c r="C194" s="63" t="s">
        <v>830</v>
      </c>
      <c r="D194" s="64"/>
      <c r="E194" s="2"/>
      <c r="F194" s="2"/>
      <c r="G194" s="2"/>
      <c r="H194" s="193"/>
      <c r="I194" s="49"/>
    </row>
    <row r="195" spans="1:9" s="54" customFormat="1">
      <c r="A195" s="61" t="s">
        <v>394</v>
      </c>
      <c r="B195" s="70" t="s">
        <v>395</v>
      </c>
      <c r="C195" s="63" t="s">
        <v>830</v>
      </c>
      <c r="D195" s="64"/>
      <c r="E195" s="2"/>
      <c r="F195" s="2"/>
      <c r="G195" s="2"/>
      <c r="H195" s="193"/>
      <c r="I195" s="49"/>
    </row>
    <row r="196" spans="1:9" s="54" customFormat="1">
      <c r="A196" s="61" t="s">
        <v>396</v>
      </c>
      <c r="B196" s="70" t="s">
        <v>397</v>
      </c>
      <c r="C196" s="63" t="s">
        <v>830</v>
      </c>
      <c r="D196" s="64"/>
      <c r="E196" s="2"/>
      <c r="F196" s="2"/>
      <c r="G196" s="2"/>
      <c r="H196" s="193"/>
      <c r="I196" s="49"/>
    </row>
    <row r="197" spans="1:9" s="54" customFormat="1">
      <c r="A197" s="61" t="s">
        <v>398</v>
      </c>
      <c r="B197" s="69" t="s">
        <v>399</v>
      </c>
      <c r="C197" s="63" t="s">
        <v>830</v>
      </c>
      <c r="D197" s="64"/>
      <c r="E197" s="2"/>
      <c r="F197" s="2"/>
      <c r="G197" s="2"/>
      <c r="H197" s="193"/>
      <c r="I197" s="49"/>
    </row>
    <row r="198" spans="1:9" s="54" customFormat="1">
      <c r="A198" s="61" t="s">
        <v>400</v>
      </c>
      <c r="B198" s="70" t="s">
        <v>401</v>
      </c>
      <c r="C198" s="63" t="s">
        <v>830</v>
      </c>
      <c r="D198" s="64"/>
      <c r="E198" s="2"/>
      <c r="F198" s="2"/>
      <c r="G198" s="2"/>
      <c r="H198" s="193"/>
      <c r="I198" s="49"/>
    </row>
    <row r="199" spans="1:9" s="54" customFormat="1">
      <c r="A199" s="61" t="s">
        <v>402</v>
      </c>
      <c r="B199" s="70" t="s">
        <v>403</v>
      </c>
      <c r="C199" s="63" t="s">
        <v>830</v>
      </c>
      <c r="D199" s="64"/>
      <c r="E199" s="2"/>
      <c r="F199" s="2"/>
      <c r="G199" s="2"/>
      <c r="H199" s="193"/>
      <c r="I199" s="49"/>
    </row>
    <row r="200" spans="1:9" s="54" customFormat="1">
      <c r="A200" s="61" t="s">
        <v>404</v>
      </c>
      <c r="B200" s="70" t="s">
        <v>405</v>
      </c>
      <c r="C200" s="63" t="s">
        <v>830</v>
      </c>
      <c r="D200" s="64"/>
      <c r="E200" s="2"/>
      <c r="F200" s="2"/>
      <c r="G200" s="2"/>
      <c r="H200" s="193"/>
      <c r="I200" s="49"/>
    </row>
    <row r="201" spans="1:9" s="54" customFormat="1" ht="31.5">
      <c r="A201" s="61" t="s">
        <v>406</v>
      </c>
      <c r="B201" s="70" t="s">
        <v>407</v>
      </c>
      <c r="C201" s="63" t="s">
        <v>830</v>
      </c>
      <c r="D201" s="64"/>
      <c r="E201" s="2"/>
      <c r="F201" s="2"/>
      <c r="G201" s="2"/>
      <c r="H201" s="193"/>
      <c r="I201" s="49"/>
    </row>
    <row r="202" spans="1:9" s="54" customFormat="1">
      <c r="A202" s="61" t="s">
        <v>408</v>
      </c>
      <c r="B202" s="70" t="s">
        <v>409</v>
      </c>
      <c r="C202" s="63" t="s">
        <v>830</v>
      </c>
      <c r="D202" s="64"/>
      <c r="E202" s="2"/>
      <c r="F202" s="2"/>
      <c r="G202" s="2"/>
      <c r="H202" s="193"/>
      <c r="I202" s="49"/>
    </row>
    <row r="203" spans="1:9" s="54" customFormat="1">
      <c r="A203" s="61" t="s">
        <v>410</v>
      </c>
      <c r="B203" s="85" t="s">
        <v>411</v>
      </c>
      <c r="C203" s="63" t="s">
        <v>830</v>
      </c>
      <c r="D203" s="64"/>
      <c r="E203" s="2"/>
      <c r="F203" s="2"/>
      <c r="G203" s="2"/>
      <c r="H203" s="193"/>
      <c r="I203" s="49"/>
    </row>
    <row r="204" spans="1:9" s="54" customFormat="1">
      <c r="A204" s="61" t="s">
        <v>412</v>
      </c>
      <c r="B204" s="70" t="s">
        <v>413</v>
      </c>
      <c r="C204" s="63" t="s">
        <v>830</v>
      </c>
      <c r="D204" s="64"/>
      <c r="E204" s="2"/>
      <c r="F204" s="2"/>
      <c r="G204" s="2"/>
      <c r="H204" s="193"/>
      <c r="I204" s="49"/>
    </row>
    <row r="205" spans="1:9" s="54" customFormat="1">
      <c r="A205" s="61" t="s">
        <v>414</v>
      </c>
      <c r="B205" s="70" t="s">
        <v>415</v>
      </c>
      <c r="C205" s="63" t="s">
        <v>830</v>
      </c>
      <c r="D205" s="64"/>
      <c r="E205" s="2"/>
      <c r="F205" s="2"/>
      <c r="G205" s="2"/>
      <c r="H205" s="193"/>
      <c r="I205" s="49"/>
    </row>
    <row r="206" spans="1:9" s="54" customFormat="1" ht="31.5">
      <c r="A206" s="61" t="s">
        <v>416</v>
      </c>
      <c r="B206" s="69" t="s">
        <v>417</v>
      </c>
      <c r="C206" s="63" t="s">
        <v>830</v>
      </c>
      <c r="D206" s="64"/>
      <c r="E206" s="2"/>
      <c r="F206" s="2"/>
      <c r="G206" s="2"/>
      <c r="H206" s="193"/>
      <c r="I206" s="49"/>
    </row>
    <row r="207" spans="1:9" s="54" customFormat="1">
      <c r="A207" s="61" t="s">
        <v>418</v>
      </c>
      <c r="B207" s="71" t="s">
        <v>146</v>
      </c>
      <c r="C207" s="63" t="s">
        <v>830</v>
      </c>
      <c r="D207" s="64"/>
      <c r="E207" s="2"/>
      <c r="F207" s="2"/>
      <c r="G207" s="2"/>
      <c r="H207" s="193"/>
      <c r="I207" s="49"/>
    </row>
    <row r="208" spans="1:9" s="54" customFormat="1">
      <c r="A208" s="61" t="s">
        <v>419</v>
      </c>
      <c r="B208" s="71" t="s">
        <v>150</v>
      </c>
      <c r="C208" s="63" t="s">
        <v>830</v>
      </c>
      <c r="D208" s="64"/>
      <c r="E208" s="2"/>
      <c r="F208" s="2"/>
      <c r="G208" s="2"/>
      <c r="H208" s="193"/>
      <c r="I208" s="49"/>
    </row>
    <row r="209" spans="1:9" s="54" customFormat="1">
      <c r="A209" s="61" t="s">
        <v>420</v>
      </c>
      <c r="B209" s="70" t="s">
        <v>421</v>
      </c>
      <c r="C209" s="63" t="s">
        <v>830</v>
      </c>
      <c r="D209" s="64"/>
      <c r="E209" s="2"/>
      <c r="F209" s="2"/>
      <c r="G209" s="2"/>
      <c r="H209" s="193"/>
      <c r="I209" s="49"/>
    </row>
    <row r="210" spans="1:9" s="54" customFormat="1">
      <c r="A210" s="61" t="s">
        <v>422</v>
      </c>
      <c r="B210" s="85" t="s">
        <v>423</v>
      </c>
      <c r="C210" s="63" t="s">
        <v>830</v>
      </c>
      <c r="D210" s="64"/>
      <c r="E210" s="2"/>
      <c r="F210" s="2"/>
      <c r="G210" s="2"/>
      <c r="H210" s="193"/>
      <c r="I210" s="49"/>
    </row>
    <row r="211" spans="1:9" s="54" customFormat="1">
      <c r="A211" s="61" t="s">
        <v>424</v>
      </c>
      <c r="B211" s="70" t="s">
        <v>425</v>
      </c>
      <c r="C211" s="63" t="s">
        <v>830</v>
      </c>
      <c r="D211" s="64"/>
      <c r="E211" s="2"/>
      <c r="F211" s="2"/>
      <c r="G211" s="2"/>
      <c r="H211" s="193"/>
      <c r="I211" s="49"/>
    </row>
    <row r="212" spans="1:9" s="54" customFormat="1">
      <c r="A212" s="61" t="s">
        <v>426</v>
      </c>
      <c r="B212" s="69" t="s">
        <v>427</v>
      </c>
      <c r="C212" s="63" t="s">
        <v>830</v>
      </c>
      <c r="D212" s="64"/>
      <c r="E212" s="2"/>
      <c r="F212" s="2"/>
      <c r="G212" s="2"/>
      <c r="H212" s="193"/>
      <c r="I212" s="49"/>
    </row>
    <row r="213" spans="1:9" s="54" customFormat="1">
      <c r="A213" s="61" t="s">
        <v>428</v>
      </c>
      <c r="B213" s="69" t="s">
        <v>429</v>
      </c>
      <c r="C213" s="63" t="s">
        <v>830</v>
      </c>
      <c r="D213" s="64"/>
      <c r="E213" s="2"/>
      <c r="F213" s="2"/>
      <c r="G213" s="2"/>
      <c r="H213" s="193"/>
      <c r="I213" s="49"/>
    </row>
    <row r="214" spans="1:9" s="54" customFormat="1">
      <c r="A214" s="61" t="s">
        <v>430</v>
      </c>
      <c r="B214" s="69" t="s">
        <v>431</v>
      </c>
      <c r="C214" s="63" t="s">
        <v>830</v>
      </c>
      <c r="D214" s="64"/>
      <c r="E214" s="2"/>
      <c r="F214" s="2"/>
      <c r="G214" s="2"/>
      <c r="H214" s="193"/>
      <c r="I214" s="49"/>
    </row>
    <row r="215" spans="1:9" s="54" customFormat="1">
      <c r="A215" s="61" t="s">
        <v>432</v>
      </c>
      <c r="B215" s="69" t="s">
        <v>433</v>
      </c>
      <c r="C215" s="63" t="s">
        <v>830</v>
      </c>
      <c r="D215" s="64"/>
      <c r="E215" s="2"/>
      <c r="F215" s="2"/>
      <c r="G215" s="2"/>
      <c r="H215" s="193"/>
      <c r="I215" s="49"/>
    </row>
    <row r="216" spans="1:9" s="54" customFormat="1">
      <c r="A216" s="61" t="s">
        <v>434</v>
      </c>
      <c r="B216" s="69" t="s">
        <v>435</v>
      </c>
      <c r="C216" s="63" t="s">
        <v>830</v>
      </c>
      <c r="D216" s="64"/>
      <c r="E216" s="2"/>
      <c r="F216" s="2"/>
      <c r="G216" s="2"/>
      <c r="H216" s="193"/>
      <c r="I216" s="49"/>
    </row>
    <row r="217" spans="1:9" s="54" customFormat="1">
      <c r="A217" s="61" t="s">
        <v>436</v>
      </c>
      <c r="B217" s="69" t="s">
        <v>437</v>
      </c>
      <c r="C217" s="63" t="s">
        <v>830</v>
      </c>
      <c r="D217" s="64"/>
      <c r="E217" s="2"/>
      <c r="F217" s="2"/>
      <c r="G217" s="2"/>
      <c r="H217" s="193"/>
      <c r="I217" s="49"/>
    </row>
    <row r="218" spans="1:9" s="54" customFormat="1">
      <c r="A218" s="61" t="s">
        <v>438</v>
      </c>
      <c r="B218" s="70" t="s">
        <v>439</v>
      </c>
      <c r="C218" s="63" t="s">
        <v>830</v>
      </c>
      <c r="D218" s="64"/>
      <c r="E218" s="2"/>
      <c r="F218" s="2"/>
      <c r="G218" s="2"/>
      <c r="H218" s="193"/>
      <c r="I218" s="49"/>
    </row>
    <row r="219" spans="1:9" s="54" customFormat="1">
      <c r="A219" s="61" t="s">
        <v>440</v>
      </c>
      <c r="B219" s="70" t="s">
        <v>441</v>
      </c>
      <c r="C219" s="63" t="s">
        <v>830</v>
      </c>
      <c r="D219" s="64"/>
      <c r="E219" s="2"/>
      <c r="F219" s="2"/>
      <c r="G219" s="2"/>
      <c r="H219" s="193"/>
      <c r="I219" s="49"/>
    </row>
    <row r="220" spans="1:9" s="54" customFormat="1">
      <c r="A220" s="61" t="s">
        <v>442</v>
      </c>
      <c r="B220" s="70" t="s">
        <v>248</v>
      </c>
      <c r="C220" s="63" t="s">
        <v>346</v>
      </c>
      <c r="D220" s="64"/>
      <c r="E220" s="2"/>
      <c r="F220" s="2"/>
      <c r="G220" s="2"/>
      <c r="H220" s="193"/>
      <c r="I220" s="49"/>
    </row>
    <row r="221" spans="1:9" s="54" customFormat="1" ht="31.5">
      <c r="A221" s="61" t="s">
        <v>443</v>
      </c>
      <c r="B221" s="70" t="s">
        <v>444</v>
      </c>
      <c r="C221" s="63" t="s">
        <v>830</v>
      </c>
      <c r="D221" s="64"/>
      <c r="E221" s="2"/>
      <c r="F221" s="2"/>
      <c r="G221" s="2"/>
      <c r="H221" s="193"/>
      <c r="I221" s="49"/>
    </row>
    <row r="222" spans="1:9" s="54" customFormat="1">
      <c r="A222" s="61" t="s">
        <v>445</v>
      </c>
      <c r="B222" s="85" t="s">
        <v>446</v>
      </c>
      <c r="C222" s="63" t="s">
        <v>830</v>
      </c>
      <c r="D222" s="64"/>
      <c r="E222" s="2"/>
      <c r="F222" s="2"/>
      <c r="G222" s="2"/>
      <c r="H222" s="193"/>
      <c r="I222" s="49"/>
    </row>
    <row r="223" spans="1:9" s="54" customFormat="1">
      <c r="A223" s="61" t="s">
        <v>447</v>
      </c>
      <c r="B223" s="70" t="s">
        <v>448</v>
      </c>
      <c r="C223" s="63" t="s">
        <v>830</v>
      </c>
      <c r="D223" s="64"/>
      <c r="E223" s="2"/>
      <c r="F223" s="2"/>
      <c r="G223" s="2"/>
      <c r="H223" s="193"/>
      <c r="I223" s="49"/>
    </row>
    <row r="224" spans="1:9" s="54" customFormat="1">
      <c r="A224" s="61" t="s">
        <v>449</v>
      </c>
      <c r="B224" s="70" t="s">
        <v>450</v>
      </c>
      <c r="C224" s="63" t="s">
        <v>830</v>
      </c>
      <c r="D224" s="64"/>
      <c r="E224" s="2"/>
      <c r="F224" s="2"/>
      <c r="G224" s="2"/>
      <c r="H224" s="193"/>
      <c r="I224" s="49"/>
    </row>
    <row r="225" spans="1:9" s="54" customFormat="1">
      <c r="A225" s="61" t="s">
        <v>451</v>
      </c>
      <c r="B225" s="69" t="s">
        <v>452</v>
      </c>
      <c r="C225" s="63" t="s">
        <v>830</v>
      </c>
      <c r="D225" s="64"/>
      <c r="E225" s="2"/>
      <c r="F225" s="2"/>
      <c r="G225" s="2"/>
      <c r="H225" s="193"/>
      <c r="I225" s="49"/>
    </row>
    <row r="226" spans="1:9" s="54" customFormat="1">
      <c r="A226" s="61" t="s">
        <v>453</v>
      </c>
      <c r="B226" s="69" t="s">
        <v>454</v>
      </c>
      <c r="C226" s="63" t="s">
        <v>830</v>
      </c>
      <c r="D226" s="64"/>
      <c r="E226" s="2"/>
      <c r="F226" s="2"/>
      <c r="G226" s="2"/>
      <c r="H226" s="193"/>
      <c r="I226" s="49"/>
    </row>
    <row r="227" spans="1:9" s="54" customFormat="1">
      <c r="A227" s="61" t="s">
        <v>455</v>
      </c>
      <c r="B227" s="69" t="s">
        <v>456</v>
      </c>
      <c r="C227" s="63" t="s">
        <v>830</v>
      </c>
      <c r="D227" s="64"/>
      <c r="E227" s="2"/>
      <c r="F227" s="2"/>
      <c r="G227" s="2"/>
      <c r="H227" s="193"/>
      <c r="I227" s="49"/>
    </row>
    <row r="228" spans="1:9" s="54" customFormat="1">
      <c r="A228" s="61" t="s">
        <v>457</v>
      </c>
      <c r="B228" s="70" t="s">
        <v>458</v>
      </c>
      <c r="C228" s="63" t="s">
        <v>830</v>
      </c>
      <c r="D228" s="64"/>
      <c r="E228" s="2"/>
      <c r="F228" s="2"/>
      <c r="G228" s="2"/>
      <c r="H228" s="193"/>
      <c r="I228" s="49"/>
    </row>
    <row r="229" spans="1:9" s="54" customFormat="1">
      <c r="A229" s="61" t="s">
        <v>459</v>
      </c>
      <c r="B229" s="70" t="s">
        <v>460</v>
      </c>
      <c r="C229" s="63" t="s">
        <v>830</v>
      </c>
      <c r="D229" s="64"/>
      <c r="E229" s="2"/>
      <c r="F229" s="2"/>
      <c r="G229" s="2"/>
      <c r="H229" s="193"/>
      <c r="I229" s="49"/>
    </row>
    <row r="230" spans="1:9" s="54" customFormat="1">
      <c r="A230" s="61" t="s">
        <v>461</v>
      </c>
      <c r="B230" s="69" t="s">
        <v>462</v>
      </c>
      <c r="C230" s="63" t="s">
        <v>830</v>
      </c>
      <c r="D230" s="64"/>
      <c r="E230" s="2"/>
      <c r="F230" s="2"/>
      <c r="G230" s="2"/>
      <c r="H230" s="193"/>
      <c r="I230" s="49"/>
    </row>
    <row r="231" spans="1:9" s="54" customFormat="1">
      <c r="A231" s="61" t="s">
        <v>463</v>
      </c>
      <c r="B231" s="69" t="s">
        <v>464</v>
      </c>
      <c r="C231" s="63" t="s">
        <v>830</v>
      </c>
      <c r="D231" s="64"/>
      <c r="E231" s="2"/>
      <c r="F231" s="2"/>
      <c r="G231" s="2"/>
      <c r="H231" s="193"/>
      <c r="I231" s="49"/>
    </row>
    <row r="232" spans="1:9" s="54" customFormat="1">
      <c r="A232" s="61" t="s">
        <v>465</v>
      </c>
      <c r="B232" s="70" t="s">
        <v>466</v>
      </c>
      <c r="C232" s="63" t="s">
        <v>830</v>
      </c>
      <c r="D232" s="64"/>
      <c r="E232" s="2"/>
      <c r="F232" s="2"/>
      <c r="G232" s="2"/>
      <c r="H232" s="193"/>
      <c r="I232" s="49"/>
    </row>
    <row r="233" spans="1:9" s="54" customFormat="1">
      <c r="A233" s="61" t="s">
        <v>467</v>
      </c>
      <c r="B233" s="70" t="s">
        <v>468</v>
      </c>
      <c r="C233" s="63" t="s">
        <v>830</v>
      </c>
      <c r="D233" s="64"/>
      <c r="E233" s="2"/>
      <c r="F233" s="2"/>
      <c r="G233" s="2"/>
      <c r="H233" s="193"/>
      <c r="I233" s="49"/>
    </row>
    <row r="234" spans="1:9" s="54" customFormat="1">
      <c r="A234" s="61" t="s">
        <v>469</v>
      </c>
      <c r="B234" s="70" t="s">
        <v>470</v>
      </c>
      <c r="C234" s="63" t="s">
        <v>830</v>
      </c>
      <c r="D234" s="64"/>
      <c r="E234" s="2"/>
      <c r="F234" s="2"/>
      <c r="G234" s="2"/>
      <c r="H234" s="193"/>
      <c r="I234" s="49"/>
    </row>
    <row r="235" spans="1:9" s="54" customFormat="1">
      <c r="A235" s="61" t="s">
        <v>471</v>
      </c>
      <c r="B235" s="85" t="s">
        <v>472</v>
      </c>
      <c r="C235" s="63" t="s">
        <v>830</v>
      </c>
      <c r="D235" s="64"/>
      <c r="E235" s="2"/>
      <c r="F235" s="2"/>
      <c r="G235" s="2"/>
      <c r="H235" s="193"/>
      <c r="I235" s="49"/>
    </row>
    <row r="236" spans="1:9" s="54" customFormat="1">
      <c r="A236" s="61" t="s">
        <v>473</v>
      </c>
      <c r="B236" s="70" t="s">
        <v>474</v>
      </c>
      <c r="C236" s="63" t="s">
        <v>830</v>
      </c>
      <c r="D236" s="64"/>
      <c r="E236" s="2"/>
      <c r="F236" s="2"/>
      <c r="G236" s="2"/>
      <c r="H236" s="193"/>
      <c r="I236" s="49"/>
    </row>
    <row r="237" spans="1:9" s="54" customFormat="1">
      <c r="A237" s="61" t="s">
        <v>475</v>
      </c>
      <c r="B237" s="69" t="s">
        <v>452</v>
      </c>
      <c r="C237" s="63" t="s">
        <v>830</v>
      </c>
      <c r="D237" s="64"/>
      <c r="E237" s="2"/>
      <c r="F237" s="2"/>
      <c r="G237" s="2"/>
      <c r="H237" s="193"/>
      <c r="I237" s="49"/>
    </row>
    <row r="238" spans="1:9" s="54" customFormat="1">
      <c r="A238" s="61" t="s">
        <v>476</v>
      </c>
      <c r="B238" s="69" t="s">
        <v>454</v>
      </c>
      <c r="C238" s="63" t="s">
        <v>830</v>
      </c>
      <c r="D238" s="64"/>
      <c r="E238" s="2"/>
      <c r="F238" s="2"/>
      <c r="G238" s="2"/>
      <c r="H238" s="193"/>
      <c r="I238" s="49"/>
    </row>
    <row r="239" spans="1:9" s="54" customFormat="1">
      <c r="A239" s="61" t="s">
        <v>477</v>
      </c>
      <c r="B239" s="69" t="s">
        <v>456</v>
      </c>
      <c r="C239" s="63" t="s">
        <v>830</v>
      </c>
      <c r="D239" s="64"/>
      <c r="E239" s="2"/>
      <c r="F239" s="2"/>
      <c r="G239" s="2"/>
      <c r="H239" s="193"/>
      <c r="I239" s="49"/>
    </row>
    <row r="240" spans="1:9" s="54" customFormat="1">
      <c r="A240" s="61" t="s">
        <v>478</v>
      </c>
      <c r="B240" s="70" t="s">
        <v>343</v>
      </c>
      <c r="C240" s="63" t="s">
        <v>830</v>
      </c>
      <c r="D240" s="64"/>
      <c r="E240" s="2"/>
      <c r="F240" s="2"/>
      <c r="G240" s="2"/>
      <c r="H240" s="193"/>
      <c r="I240" s="49"/>
    </row>
    <row r="241" spans="1:9" s="54" customFormat="1">
      <c r="A241" s="61" t="s">
        <v>479</v>
      </c>
      <c r="B241" s="70" t="s">
        <v>480</v>
      </c>
      <c r="C241" s="63" t="s">
        <v>830</v>
      </c>
      <c r="D241" s="64"/>
      <c r="E241" s="2"/>
      <c r="F241" s="2"/>
      <c r="G241" s="2"/>
      <c r="H241" s="193"/>
      <c r="I241" s="49"/>
    </row>
    <row r="242" spans="1:9" s="54" customFormat="1" ht="31.5">
      <c r="A242" s="61" t="s">
        <v>481</v>
      </c>
      <c r="B242" s="85" t="s">
        <v>482</v>
      </c>
      <c r="C242" s="63" t="s">
        <v>830</v>
      </c>
      <c r="D242" s="64"/>
      <c r="E242" s="2"/>
      <c r="F242" s="2"/>
      <c r="G242" s="2"/>
      <c r="H242" s="193"/>
      <c r="I242" s="49"/>
    </row>
    <row r="243" spans="1:9" s="54" customFormat="1" ht="31.5">
      <c r="A243" s="61" t="s">
        <v>483</v>
      </c>
      <c r="B243" s="85" t="s">
        <v>484</v>
      </c>
      <c r="C243" s="63" t="s">
        <v>830</v>
      </c>
      <c r="D243" s="64"/>
      <c r="E243" s="2"/>
      <c r="F243" s="2"/>
      <c r="G243" s="2"/>
      <c r="H243" s="193"/>
      <c r="I243" s="49"/>
    </row>
    <row r="244" spans="1:9" s="54" customFormat="1">
      <c r="A244" s="61" t="s">
        <v>485</v>
      </c>
      <c r="B244" s="70" t="s">
        <v>486</v>
      </c>
      <c r="C244" s="63" t="s">
        <v>830</v>
      </c>
      <c r="D244" s="64"/>
      <c r="E244" s="2"/>
      <c r="F244" s="2"/>
      <c r="G244" s="2"/>
      <c r="H244" s="193"/>
      <c r="I244" s="49"/>
    </row>
    <row r="245" spans="1:9" s="54" customFormat="1">
      <c r="A245" s="61" t="s">
        <v>487</v>
      </c>
      <c r="B245" s="70" t="s">
        <v>488</v>
      </c>
      <c r="C245" s="63" t="s">
        <v>830</v>
      </c>
      <c r="D245" s="64"/>
      <c r="E245" s="2"/>
      <c r="F245" s="2"/>
      <c r="G245" s="2"/>
      <c r="H245" s="193"/>
      <c r="I245" s="49"/>
    </row>
    <row r="246" spans="1:9" s="54" customFormat="1" ht="31.5">
      <c r="A246" s="61" t="s">
        <v>489</v>
      </c>
      <c r="B246" s="85" t="s">
        <v>490</v>
      </c>
      <c r="C246" s="63" t="s">
        <v>830</v>
      </c>
      <c r="D246" s="64"/>
      <c r="E246" s="2"/>
      <c r="F246" s="2"/>
      <c r="G246" s="2"/>
      <c r="H246" s="193"/>
      <c r="I246" s="49"/>
    </row>
    <row r="247" spans="1:9" s="54" customFormat="1">
      <c r="A247" s="61" t="s">
        <v>491</v>
      </c>
      <c r="B247" s="70" t="s">
        <v>492</v>
      </c>
      <c r="C247" s="63" t="s">
        <v>830</v>
      </c>
      <c r="D247" s="64"/>
      <c r="E247" s="2"/>
      <c r="F247" s="2"/>
      <c r="G247" s="2"/>
      <c r="H247" s="193"/>
      <c r="I247" s="49"/>
    </row>
    <row r="248" spans="1:9" s="54" customFormat="1">
      <c r="A248" s="61" t="s">
        <v>493</v>
      </c>
      <c r="B248" s="70" t="s">
        <v>494</v>
      </c>
      <c r="C248" s="63" t="s">
        <v>830</v>
      </c>
      <c r="D248" s="64"/>
      <c r="E248" s="2"/>
      <c r="F248" s="2"/>
      <c r="G248" s="2"/>
      <c r="H248" s="193"/>
      <c r="I248" s="49"/>
    </row>
    <row r="249" spans="1:9" s="54" customFormat="1">
      <c r="A249" s="61" t="s">
        <v>495</v>
      </c>
      <c r="B249" s="85" t="s">
        <v>496</v>
      </c>
      <c r="C249" s="63" t="s">
        <v>830</v>
      </c>
      <c r="D249" s="64"/>
      <c r="E249" s="2"/>
      <c r="F249" s="2"/>
      <c r="G249" s="2"/>
      <c r="H249" s="193"/>
      <c r="I249" s="49"/>
    </row>
    <row r="250" spans="1:9" s="54" customFormat="1">
      <c r="A250" s="61" t="s">
        <v>497</v>
      </c>
      <c r="B250" s="85" t="s">
        <v>498</v>
      </c>
      <c r="C250" s="63" t="s">
        <v>830</v>
      </c>
      <c r="D250" s="64"/>
      <c r="E250" s="2"/>
      <c r="F250" s="2"/>
      <c r="G250" s="2"/>
      <c r="H250" s="193"/>
      <c r="I250" s="49"/>
    </row>
    <row r="251" spans="1:9" s="54" customFormat="1">
      <c r="A251" s="61" t="s">
        <v>499</v>
      </c>
      <c r="B251" s="85" t="s">
        <v>500</v>
      </c>
      <c r="C251" s="63" t="s">
        <v>830</v>
      </c>
      <c r="D251" s="64"/>
      <c r="E251" s="2"/>
      <c r="F251" s="2"/>
      <c r="G251" s="2"/>
      <c r="H251" s="193"/>
      <c r="I251" s="49"/>
    </row>
    <row r="252" spans="1:9" s="54" customFormat="1" ht="16.5" thickBot="1">
      <c r="A252" s="73" t="s">
        <v>501</v>
      </c>
      <c r="B252" s="88" t="s">
        <v>502</v>
      </c>
      <c r="C252" s="75" t="s">
        <v>830</v>
      </c>
      <c r="D252" s="76"/>
      <c r="E252" s="197"/>
      <c r="F252" s="197"/>
      <c r="G252" s="194"/>
      <c r="H252" s="195"/>
      <c r="I252" s="49"/>
    </row>
    <row r="253" spans="1:9" s="54" customFormat="1">
      <c r="A253" s="55" t="s">
        <v>503</v>
      </c>
      <c r="B253" s="56" t="s">
        <v>248</v>
      </c>
      <c r="C253" s="57" t="s">
        <v>346</v>
      </c>
      <c r="D253" s="58"/>
      <c r="E253" s="199"/>
      <c r="F253" s="199"/>
      <c r="G253" s="196"/>
      <c r="H253" s="192"/>
      <c r="I253" s="49"/>
    </row>
    <row r="254" spans="1:9" s="54" customFormat="1">
      <c r="A254" s="61" t="s">
        <v>504</v>
      </c>
      <c r="B254" s="70" t="s">
        <v>505</v>
      </c>
      <c r="C254" s="63" t="s">
        <v>830</v>
      </c>
      <c r="D254" s="64"/>
      <c r="E254" s="2"/>
      <c r="F254" s="2"/>
      <c r="G254" s="2"/>
      <c r="H254" s="193"/>
      <c r="I254" s="49"/>
    </row>
    <row r="255" spans="1:9" s="54" customFormat="1">
      <c r="A255" s="61" t="s">
        <v>506</v>
      </c>
      <c r="B255" s="69" t="s">
        <v>507</v>
      </c>
      <c r="C255" s="63" t="s">
        <v>830</v>
      </c>
      <c r="D255" s="64"/>
      <c r="E255" s="2"/>
      <c r="F255" s="2"/>
      <c r="G255" s="2"/>
      <c r="H255" s="193"/>
      <c r="I255" s="49"/>
    </row>
    <row r="256" spans="1:9" s="54" customFormat="1">
      <c r="A256" s="61" t="s">
        <v>508</v>
      </c>
      <c r="B256" s="71" t="s">
        <v>509</v>
      </c>
      <c r="C256" s="63" t="s">
        <v>830</v>
      </c>
      <c r="D256" s="64"/>
      <c r="E256" s="2"/>
      <c r="F256" s="2"/>
      <c r="G256" s="2"/>
      <c r="H256" s="193"/>
      <c r="I256" s="49"/>
    </row>
    <row r="257" spans="1:9" s="54" customFormat="1" ht="31.5">
      <c r="A257" s="61" t="s">
        <v>510</v>
      </c>
      <c r="B257" s="71" t="s">
        <v>511</v>
      </c>
      <c r="C257" s="63" t="s">
        <v>830</v>
      </c>
      <c r="D257" s="64"/>
      <c r="E257" s="2"/>
      <c r="F257" s="2"/>
      <c r="G257" s="2"/>
      <c r="H257" s="193"/>
      <c r="I257" s="49"/>
    </row>
    <row r="258" spans="1:9" s="54" customFormat="1">
      <c r="A258" s="61" t="s">
        <v>512</v>
      </c>
      <c r="B258" s="72" t="s">
        <v>509</v>
      </c>
      <c r="C258" s="63" t="s">
        <v>830</v>
      </c>
      <c r="D258" s="64"/>
      <c r="E258" s="2"/>
      <c r="F258" s="2"/>
      <c r="G258" s="2"/>
      <c r="H258" s="193"/>
      <c r="I258" s="49"/>
    </row>
    <row r="259" spans="1:9" s="54" customFormat="1" ht="31.5">
      <c r="A259" s="61" t="s">
        <v>513</v>
      </c>
      <c r="B259" s="71" t="s">
        <v>179</v>
      </c>
      <c r="C259" s="63" t="s">
        <v>830</v>
      </c>
      <c r="D259" s="64"/>
      <c r="E259" s="2"/>
      <c r="F259" s="2"/>
      <c r="G259" s="2"/>
      <c r="H259" s="193"/>
      <c r="I259" s="49"/>
    </row>
    <row r="260" spans="1:9" s="54" customFormat="1">
      <c r="A260" s="61" t="s">
        <v>514</v>
      </c>
      <c r="B260" s="72" t="s">
        <v>509</v>
      </c>
      <c r="C260" s="63" t="s">
        <v>830</v>
      </c>
      <c r="D260" s="64"/>
      <c r="E260" s="2"/>
      <c r="F260" s="2"/>
      <c r="G260" s="2"/>
      <c r="H260" s="193"/>
      <c r="I260" s="49"/>
    </row>
    <row r="261" spans="1:9" s="54" customFormat="1" ht="31.5">
      <c r="A261" s="61" t="s">
        <v>515</v>
      </c>
      <c r="B261" s="71" t="s">
        <v>180</v>
      </c>
      <c r="C261" s="63" t="s">
        <v>830</v>
      </c>
      <c r="D261" s="64"/>
      <c r="E261" s="2"/>
      <c r="F261" s="2"/>
      <c r="G261" s="2"/>
      <c r="H261" s="193"/>
      <c r="I261" s="49"/>
    </row>
    <row r="262" spans="1:9" s="54" customFormat="1">
      <c r="A262" s="61" t="s">
        <v>516</v>
      </c>
      <c r="B262" s="72" t="s">
        <v>509</v>
      </c>
      <c r="C262" s="63" t="s">
        <v>830</v>
      </c>
      <c r="D262" s="64"/>
      <c r="E262" s="2"/>
      <c r="F262" s="2"/>
      <c r="G262" s="2"/>
      <c r="H262" s="193"/>
      <c r="I262" s="49"/>
    </row>
    <row r="263" spans="1:9" s="54" customFormat="1">
      <c r="A263" s="61" t="s">
        <v>517</v>
      </c>
      <c r="B263" s="69" t="s">
        <v>518</v>
      </c>
      <c r="C263" s="63" t="s">
        <v>830</v>
      </c>
      <c r="D263" s="64"/>
      <c r="E263" s="2"/>
      <c r="F263" s="2"/>
      <c r="G263" s="2"/>
      <c r="H263" s="193"/>
      <c r="I263" s="49"/>
    </row>
    <row r="264" spans="1:9" s="54" customFormat="1">
      <c r="A264" s="61" t="s">
        <v>519</v>
      </c>
      <c r="B264" s="71" t="s">
        <v>509</v>
      </c>
      <c r="C264" s="63" t="s">
        <v>830</v>
      </c>
      <c r="D264" s="64"/>
      <c r="E264" s="2"/>
      <c r="F264" s="2"/>
      <c r="G264" s="2"/>
      <c r="H264" s="193"/>
      <c r="I264" s="49"/>
    </row>
    <row r="265" spans="1:9" s="54" customFormat="1">
      <c r="A265" s="61" t="s">
        <v>520</v>
      </c>
      <c r="B265" s="68" t="s">
        <v>94</v>
      </c>
      <c r="C265" s="63" t="s">
        <v>830</v>
      </c>
      <c r="D265" s="64"/>
      <c r="E265" s="2"/>
      <c r="F265" s="2"/>
      <c r="G265" s="2"/>
      <c r="H265" s="193"/>
      <c r="I265" s="49"/>
    </row>
    <row r="266" spans="1:9" s="54" customFormat="1">
      <c r="A266" s="61" t="s">
        <v>521</v>
      </c>
      <c r="B266" s="71" t="s">
        <v>509</v>
      </c>
      <c r="C266" s="63" t="s">
        <v>830</v>
      </c>
      <c r="D266" s="64"/>
      <c r="E266" s="2"/>
      <c r="F266" s="2"/>
      <c r="G266" s="2"/>
      <c r="H266" s="193"/>
      <c r="I266" s="49"/>
    </row>
    <row r="267" spans="1:9" s="54" customFormat="1">
      <c r="A267" s="61" t="s">
        <v>522</v>
      </c>
      <c r="B267" s="68" t="s">
        <v>523</v>
      </c>
      <c r="C267" s="63" t="s">
        <v>830</v>
      </c>
      <c r="D267" s="64"/>
      <c r="E267" s="2"/>
      <c r="F267" s="2"/>
      <c r="G267" s="2"/>
      <c r="H267" s="193"/>
      <c r="I267" s="49"/>
    </row>
    <row r="268" spans="1:9" s="54" customFormat="1">
      <c r="A268" s="61" t="s">
        <v>524</v>
      </c>
      <c r="B268" s="71" t="s">
        <v>509</v>
      </c>
      <c r="C268" s="63" t="s">
        <v>830</v>
      </c>
      <c r="D268" s="64"/>
      <c r="E268" s="2"/>
      <c r="F268" s="2"/>
      <c r="G268" s="2"/>
      <c r="H268" s="193"/>
      <c r="I268" s="49"/>
    </row>
    <row r="269" spans="1:9" s="54" customFormat="1">
      <c r="A269" s="61" t="s">
        <v>525</v>
      </c>
      <c r="B269" s="68" t="s">
        <v>526</v>
      </c>
      <c r="C269" s="63" t="s">
        <v>830</v>
      </c>
      <c r="D269" s="64"/>
      <c r="E269" s="2"/>
      <c r="F269" s="2"/>
      <c r="G269" s="2"/>
      <c r="H269" s="193"/>
      <c r="I269" s="49"/>
    </row>
    <row r="270" spans="1:9" s="54" customFormat="1">
      <c r="A270" s="61" t="s">
        <v>527</v>
      </c>
      <c r="B270" s="71" t="s">
        <v>509</v>
      </c>
      <c r="C270" s="63" t="s">
        <v>830</v>
      </c>
      <c r="D270" s="64"/>
      <c r="E270" s="2"/>
      <c r="F270" s="2"/>
      <c r="G270" s="2"/>
      <c r="H270" s="193"/>
      <c r="I270" s="49"/>
    </row>
    <row r="271" spans="1:9" s="54" customFormat="1">
      <c r="A271" s="61" t="s">
        <v>528</v>
      </c>
      <c r="B271" s="68" t="s">
        <v>96</v>
      </c>
      <c r="C271" s="63" t="s">
        <v>830</v>
      </c>
      <c r="D271" s="64"/>
      <c r="E271" s="2"/>
      <c r="F271" s="2"/>
      <c r="G271" s="2"/>
      <c r="H271" s="193"/>
      <c r="I271" s="49"/>
    </row>
    <row r="272" spans="1:9" s="54" customFormat="1">
      <c r="A272" s="61" t="s">
        <v>529</v>
      </c>
      <c r="B272" s="71" t="s">
        <v>509</v>
      </c>
      <c r="C272" s="63" t="s">
        <v>830</v>
      </c>
      <c r="D272" s="64"/>
      <c r="E272" s="2"/>
      <c r="F272" s="2"/>
      <c r="G272" s="2"/>
      <c r="H272" s="193"/>
      <c r="I272" s="49"/>
    </row>
    <row r="273" spans="1:9" s="54" customFormat="1">
      <c r="A273" s="61" t="s">
        <v>528</v>
      </c>
      <c r="B273" s="68" t="s">
        <v>530</v>
      </c>
      <c r="C273" s="63" t="s">
        <v>830</v>
      </c>
      <c r="D273" s="64"/>
      <c r="E273" s="2"/>
      <c r="F273" s="2"/>
      <c r="G273" s="2"/>
      <c r="H273" s="193"/>
      <c r="I273" s="49"/>
    </row>
    <row r="274" spans="1:9" s="54" customFormat="1">
      <c r="A274" s="61" t="s">
        <v>531</v>
      </c>
      <c r="B274" s="71" t="s">
        <v>509</v>
      </c>
      <c r="C274" s="63" t="s">
        <v>830</v>
      </c>
      <c r="D274" s="64"/>
      <c r="E274" s="2"/>
      <c r="F274" s="2"/>
      <c r="G274" s="2"/>
      <c r="H274" s="193"/>
      <c r="I274" s="49"/>
    </row>
    <row r="275" spans="1:9" s="54" customFormat="1" ht="31.5">
      <c r="A275" s="61" t="s">
        <v>532</v>
      </c>
      <c r="B275" s="69" t="s">
        <v>533</v>
      </c>
      <c r="C275" s="63" t="s">
        <v>830</v>
      </c>
      <c r="D275" s="64"/>
      <c r="E275" s="2"/>
      <c r="F275" s="2"/>
      <c r="G275" s="2"/>
      <c r="H275" s="193"/>
      <c r="I275" s="49"/>
    </row>
    <row r="276" spans="1:9" s="54" customFormat="1">
      <c r="A276" s="61" t="s">
        <v>534</v>
      </c>
      <c r="B276" s="71" t="s">
        <v>509</v>
      </c>
      <c r="C276" s="63" t="s">
        <v>830</v>
      </c>
      <c r="D276" s="64"/>
      <c r="E276" s="2"/>
      <c r="F276" s="2"/>
      <c r="G276" s="2"/>
      <c r="H276" s="193"/>
      <c r="I276" s="49"/>
    </row>
    <row r="277" spans="1:9" s="54" customFormat="1">
      <c r="A277" s="61" t="s">
        <v>535</v>
      </c>
      <c r="B277" s="71" t="s">
        <v>101</v>
      </c>
      <c r="C277" s="63" t="s">
        <v>830</v>
      </c>
      <c r="D277" s="64"/>
      <c r="E277" s="2"/>
      <c r="F277" s="2"/>
      <c r="G277" s="2"/>
      <c r="H277" s="193"/>
      <c r="I277" s="49"/>
    </row>
    <row r="278" spans="1:9" s="54" customFormat="1">
      <c r="A278" s="61" t="s">
        <v>536</v>
      </c>
      <c r="B278" s="72" t="s">
        <v>509</v>
      </c>
      <c r="C278" s="63" t="s">
        <v>830</v>
      </c>
      <c r="D278" s="64"/>
      <c r="E278" s="2"/>
      <c r="F278" s="2"/>
      <c r="G278" s="2"/>
      <c r="H278" s="193"/>
      <c r="I278" s="49"/>
    </row>
    <row r="279" spans="1:9" s="54" customFormat="1">
      <c r="A279" s="61" t="s">
        <v>537</v>
      </c>
      <c r="B279" s="71" t="s">
        <v>102</v>
      </c>
      <c r="C279" s="63" t="s">
        <v>830</v>
      </c>
      <c r="D279" s="64"/>
      <c r="E279" s="2"/>
      <c r="F279" s="2"/>
      <c r="G279" s="2"/>
      <c r="H279" s="193"/>
      <c r="I279" s="49"/>
    </row>
    <row r="280" spans="1:9" s="54" customFormat="1">
      <c r="A280" s="61" t="s">
        <v>538</v>
      </c>
      <c r="B280" s="72" t="s">
        <v>509</v>
      </c>
      <c r="C280" s="63" t="s">
        <v>830</v>
      </c>
      <c r="D280" s="64"/>
      <c r="E280" s="2"/>
      <c r="F280" s="2"/>
      <c r="G280" s="2"/>
      <c r="H280" s="193"/>
      <c r="I280" s="49"/>
    </row>
    <row r="281" spans="1:9" s="54" customFormat="1">
      <c r="A281" s="61" t="s">
        <v>539</v>
      </c>
      <c r="B281" s="69" t="s">
        <v>540</v>
      </c>
      <c r="C281" s="63" t="s">
        <v>830</v>
      </c>
      <c r="D281" s="64"/>
      <c r="E281" s="2"/>
      <c r="F281" s="2"/>
      <c r="G281" s="2"/>
      <c r="H281" s="193"/>
      <c r="I281" s="49"/>
    </row>
    <row r="282" spans="1:9" s="54" customFormat="1">
      <c r="A282" s="61" t="s">
        <v>541</v>
      </c>
      <c r="B282" s="71" t="s">
        <v>509</v>
      </c>
      <c r="C282" s="63" t="s">
        <v>830</v>
      </c>
      <c r="D282" s="64"/>
      <c r="E282" s="2"/>
      <c r="F282" s="2"/>
      <c r="G282" s="2"/>
      <c r="H282" s="193"/>
      <c r="I282" s="49"/>
    </row>
    <row r="283" spans="1:9" s="54" customFormat="1">
      <c r="A283" s="61" t="s">
        <v>542</v>
      </c>
      <c r="B283" s="70" t="s">
        <v>543</v>
      </c>
      <c r="C283" s="63" t="s">
        <v>830</v>
      </c>
      <c r="D283" s="64"/>
      <c r="E283" s="2"/>
      <c r="F283" s="2"/>
      <c r="G283" s="2"/>
      <c r="H283" s="193"/>
      <c r="I283" s="49"/>
    </row>
    <row r="284" spans="1:9" s="54" customFormat="1">
      <c r="A284" s="61" t="s">
        <v>544</v>
      </c>
      <c r="B284" s="69" t="s">
        <v>545</v>
      </c>
      <c r="C284" s="63" t="s">
        <v>830</v>
      </c>
      <c r="D284" s="64"/>
      <c r="E284" s="2"/>
      <c r="F284" s="2"/>
      <c r="G284" s="2"/>
      <c r="H284" s="193"/>
      <c r="I284" s="49"/>
    </row>
    <row r="285" spans="1:9" s="54" customFormat="1">
      <c r="A285" s="61" t="s">
        <v>546</v>
      </c>
      <c r="B285" s="71" t="s">
        <v>509</v>
      </c>
      <c r="C285" s="63" t="s">
        <v>830</v>
      </c>
      <c r="D285" s="64"/>
      <c r="E285" s="2"/>
      <c r="F285" s="2"/>
      <c r="G285" s="2"/>
      <c r="H285" s="193"/>
      <c r="I285" s="49"/>
    </row>
    <row r="286" spans="1:9" s="54" customFormat="1">
      <c r="A286" s="61" t="s">
        <v>547</v>
      </c>
      <c r="B286" s="69" t="s">
        <v>548</v>
      </c>
      <c r="C286" s="63" t="s">
        <v>830</v>
      </c>
      <c r="D286" s="64"/>
      <c r="E286" s="2"/>
      <c r="F286" s="2"/>
      <c r="G286" s="2"/>
      <c r="H286" s="193"/>
      <c r="I286" s="49"/>
    </row>
    <row r="287" spans="1:9" s="54" customFormat="1">
      <c r="A287" s="61" t="s">
        <v>549</v>
      </c>
      <c r="B287" s="71" t="s">
        <v>381</v>
      </c>
      <c r="C287" s="63" t="s">
        <v>830</v>
      </c>
      <c r="D287" s="64"/>
      <c r="E287" s="2"/>
      <c r="F287" s="2"/>
      <c r="G287" s="2"/>
      <c r="H287" s="193"/>
      <c r="I287" s="49"/>
    </row>
    <row r="288" spans="1:9" s="54" customFormat="1">
      <c r="A288" s="61" t="s">
        <v>550</v>
      </c>
      <c r="B288" s="72" t="s">
        <v>509</v>
      </c>
      <c r="C288" s="63" t="s">
        <v>830</v>
      </c>
      <c r="D288" s="64"/>
      <c r="E288" s="2"/>
      <c r="F288" s="2"/>
      <c r="G288" s="2"/>
      <c r="H288" s="193"/>
      <c r="I288" s="49"/>
    </row>
    <row r="289" spans="1:9" s="54" customFormat="1">
      <c r="A289" s="61" t="s">
        <v>551</v>
      </c>
      <c r="B289" s="71" t="s">
        <v>552</v>
      </c>
      <c r="C289" s="63" t="s">
        <v>830</v>
      </c>
      <c r="D289" s="64"/>
      <c r="E289" s="2"/>
      <c r="F289" s="2"/>
      <c r="G289" s="2"/>
      <c r="H289" s="193"/>
      <c r="I289" s="49"/>
    </row>
    <row r="290" spans="1:9" s="54" customFormat="1">
      <c r="A290" s="61" t="s">
        <v>553</v>
      </c>
      <c r="B290" s="72" t="s">
        <v>509</v>
      </c>
      <c r="C290" s="63" t="s">
        <v>830</v>
      </c>
      <c r="D290" s="64"/>
      <c r="E290" s="2"/>
      <c r="F290" s="2"/>
      <c r="G290" s="2"/>
      <c r="H290" s="193"/>
      <c r="I290" s="49"/>
    </row>
    <row r="291" spans="1:9" s="54" customFormat="1" ht="31.5">
      <c r="A291" s="61" t="s">
        <v>554</v>
      </c>
      <c r="B291" s="69" t="s">
        <v>555</v>
      </c>
      <c r="C291" s="63" t="s">
        <v>830</v>
      </c>
      <c r="D291" s="64"/>
      <c r="E291" s="2"/>
      <c r="F291" s="2"/>
      <c r="G291" s="2"/>
      <c r="H291" s="193"/>
      <c r="I291" s="49"/>
    </row>
    <row r="292" spans="1:9" s="54" customFormat="1">
      <c r="A292" s="61" t="s">
        <v>556</v>
      </c>
      <c r="B292" s="71" t="s">
        <v>509</v>
      </c>
      <c r="C292" s="63" t="s">
        <v>830</v>
      </c>
      <c r="D292" s="64"/>
      <c r="E292" s="2"/>
      <c r="F292" s="2"/>
      <c r="G292" s="2"/>
      <c r="H292" s="193"/>
      <c r="I292" s="49"/>
    </row>
    <row r="293" spans="1:9" s="54" customFormat="1">
      <c r="A293" s="61" t="s">
        <v>557</v>
      </c>
      <c r="B293" s="69" t="s">
        <v>558</v>
      </c>
      <c r="C293" s="63" t="s">
        <v>830</v>
      </c>
      <c r="D293" s="64"/>
      <c r="E293" s="2"/>
      <c r="F293" s="2"/>
      <c r="G293" s="2"/>
      <c r="H293" s="193"/>
      <c r="I293" s="49"/>
    </row>
    <row r="294" spans="1:9" s="54" customFormat="1">
      <c r="A294" s="61" t="s">
        <v>559</v>
      </c>
      <c r="B294" s="71" t="s">
        <v>509</v>
      </c>
      <c r="C294" s="63" t="s">
        <v>830</v>
      </c>
      <c r="D294" s="64"/>
      <c r="E294" s="2"/>
      <c r="F294" s="2"/>
      <c r="G294" s="2"/>
      <c r="H294" s="193"/>
      <c r="I294" s="49"/>
    </row>
    <row r="295" spans="1:9" s="54" customFormat="1">
      <c r="A295" s="61" t="s">
        <v>560</v>
      </c>
      <c r="B295" s="69" t="s">
        <v>561</v>
      </c>
      <c r="C295" s="63" t="s">
        <v>830</v>
      </c>
      <c r="D295" s="64"/>
      <c r="E295" s="2"/>
      <c r="F295" s="2"/>
      <c r="G295" s="2"/>
      <c r="H295" s="193"/>
      <c r="I295" s="49"/>
    </row>
    <row r="296" spans="1:9" s="54" customFormat="1">
      <c r="A296" s="61" t="s">
        <v>562</v>
      </c>
      <c r="B296" s="71" t="s">
        <v>509</v>
      </c>
      <c r="C296" s="63" t="s">
        <v>830</v>
      </c>
      <c r="D296" s="64"/>
      <c r="E296" s="2"/>
      <c r="F296" s="2"/>
      <c r="G296" s="2"/>
      <c r="H296" s="193"/>
      <c r="I296" s="49"/>
    </row>
    <row r="297" spans="1:9" s="54" customFormat="1">
      <c r="A297" s="61" t="s">
        <v>563</v>
      </c>
      <c r="B297" s="69" t="s">
        <v>564</v>
      </c>
      <c r="C297" s="63" t="s">
        <v>830</v>
      </c>
      <c r="D297" s="64"/>
      <c r="E297" s="2"/>
      <c r="F297" s="2"/>
      <c r="G297" s="2"/>
      <c r="H297" s="193"/>
      <c r="I297" s="49"/>
    </row>
    <row r="298" spans="1:9" s="54" customFormat="1">
      <c r="A298" s="61" t="s">
        <v>565</v>
      </c>
      <c r="B298" s="71" t="s">
        <v>509</v>
      </c>
      <c r="C298" s="63" t="s">
        <v>830</v>
      </c>
      <c r="D298" s="64"/>
      <c r="E298" s="2"/>
      <c r="F298" s="2"/>
      <c r="G298" s="2"/>
      <c r="H298" s="193"/>
      <c r="I298" s="49"/>
    </row>
    <row r="299" spans="1:9" s="54" customFormat="1">
      <c r="A299" s="61" t="s">
        <v>566</v>
      </c>
      <c r="B299" s="69" t="s">
        <v>567</v>
      </c>
      <c r="C299" s="63" t="s">
        <v>830</v>
      </c>
      <c r="D299" s="64"/>
      <c r="E299" s="2"/>
      <c r="F299" s="2"/>
      <c r="G299" s="2"/>
      <c r="H299" s="193"/>
      <c r="I299" s="49"/>
    </row>
    <row r="300" spans="1:9" s="54" customFormat="1">
      <c r="A300" s="61" t="s">
        <v>568</v>
      </c>
      <c r="B300" s="71" t="s">
        <v>509</v>
      </c>
      <c r="C300" s="63" t="s">
        <v>830</v>
      </c>
      <c r="D300" s="64"/>
      <c r="E300" s="2"/>
      <c r="F300" s="2"/>
      <c r="G300" s="2"/>
      <c r="H300" s="193"/>
      <c r="I300" s="49"/>
    </row>
    <row r="301" spans="1:9" s="54" customFormat="1" ht="31.5">
      <c r="A301" s="61" t="s">
        <v>569</v>
      </c>
      <c r="B301" s="69" t="s">
        <v>570</v>
      </c>
      <c r="C301" s="63" t="s">
        <v>830</v>
      </c>
      <c r="D301" s="64"/>
      <c r="E301" s="2"/>
      <c r="F301" s="2"/>
      <c r="G301" s="2"/>
      <c r="H301" s="193"/>
      <c r="I301" s="49"/>
    </row>
    <row r="302" spans="1:9" s="54" customFormat="1">
      <c r="A302" s="61" t="s">
        <v>571</v>
      </c>
      <c r="B302" s="71" t="s">
        <v>509</v>
      </c>
      <c r="C302" s="63" t="s">
        <v>830</v>
      </c>
      <c r="D302" s="64"/>
      <c r="E302" s="2"/>
      <c r="F302" s="2"/>
      <c r="G302" s="2"/>
      <c r="H302" s="193"/>
      <c r="I302" s="49"/>
    </row>
    <row r="303" spans="1:9" s="54" customFormat="1">
      <c r="A303" s="61" t="s">
        <v>572</v>
      </c>
      <c r="B303" s="69" t="s">
        <v>573</v>
      </c>
      <c r="C303" s="63" t="s">
        <v>830</v>
      </c>
      <c r="D303" s="64"/>
      <c r="E303" s="2"/>
      <c r="F303" s="2"/>
      <c r="G303" s="2"/>
      <c r="H303" s="193"/>
      <c r="I303" s="49"/>
    </row>
    <row r="304" spans="1:9" s="54" customFormat="1">
      <c r="A304" s="61" t="s">
        <v>574</v>
      </c>
      <c r="B304" s="71" t="s">
        <v>509</v>
      </c>
      <c r="C304" s="63" t="s">
        <v>830</v>
      </c>
      <c r="D304" s="64"/>
      <c r="E304" s="2"/>
      <c r="F304" s="2"/>
      <c r="G304" s="2"/>
      <c r="H304" s="193"/>
      <c r="I304" s="49"/>
    </row>
    <row r="305" spans="1:9" s="54" customFormat="1" ht="31.5">
      <c r="A305" s="61" t="s">
        <v>575</v>
      </c>
      <c r="B305" s="70" t="s">
        <v>576</v>
      </c>
      <c r="C305" s="63" t="s">
        <v>8</v>
      </c>
      <c r="D305" s="64"/>
      <c r="E305" s="2"/>
      <c r="F305" s="2"/>
      <c r="G305" s="2"/>
      <c r="H305" s="193"/>
      <c r="I305" s="49"/>
    </row>
    <row r="306" spans="1:9" s="54" customFormat="1">
      <c r="A306" s="61" t="s">
        <v>577</v>
      </c>
      <c r="B306" s="69" t="s">
        <v>578</v>
      </c>
      <c r="C306" s="63" t="s">
        <v>8</v>
      </c>
      <c r="D306" s="64"/>
      <c r="E306" s="2"/>
      <c r="F306" s="2"/>
      <c r="G306" s="2"/>
      <c r="H306" s="193"/>
      <c r="I306" s="49"/>
    </row>
    <row r="307" spans="1:9" s="54" customFormat="1" ht="31.5">
      <c r="A307" s="61" t="s">
        <v>579</v>
      </c>
      <c r="B307" s="69" t="s">
        <v>580</v>
      </c>
      <c r="C307" s="63" t="s">
        <v>8</v>
      </c>
      <c r="D307" s="64"/>
      <c r="E307" s="2"/>
      <c r="F307" s="2"/>
      <c r="G307" s="2"/>
      <c r="H307" s="193"/>
      <c r="I307" s="49"/>
    </row>
    <row r="308" spans="1:9" s="54" customFormat="1" ht="31.5">
      <c r="A308" s="61" t="s">
        <v>581</v>
      </c>
      <c r="B308" s="69" t="s">
        <v>582</v>
      </c>
      <c r="C308" s="63" t="s">
        <v>8</v>
      </c>
      <c r="D308" s="64"/>
      <c r="E308" s="2"/>
      <c r="F308" s="2"/>
      <c r="G308" s="2"/>
      <c r="H308" s="193"/>
      <c r="I308" s="49"/>
    </row>
    <row r="309" spans="1:9" s="54" customFormat="1" ht="31.5">
      <c r="A309" s="61" t="s">
        <v>583</v>
      </c>
      <c r="B309" s="69" t="s">
        <v>584</v>
      </c>
      <c r="C309" s="63" t="s">
        <v>8</v>
      </c>
      <c r="D309" s="64"/>
      <c r="E309" s="2"/>
      <c r="F309" s="2"/>
      <c r="G309" s="2"/>
      <c r="H309" s="193"/>
      <c r="I309" s="49"/>
    </row>
    <row r="310" spans="1:9" s="54" customFormat="1">
      <c r="A310" s="61" t="s">
        <v>585</v>
      </c>
      <c r="B310" s="68" t="s">
        <v>586</v>
      </c>
      <c r="C310" s="63" t="s">
        <v>8</v>
      </c>
      <c r="D310" s="64"/>
      <c r="E310" s="2"/>
      <c r="F310" s="2"/>
      <c r="G310" s="2"/>
      <c r="H310" s="193"/>
      <c r="I310" s="49"/>
    </row>
    <row r="311" spans="1:9" s="54" customFormat="1">
      <c r="A311" s="61" t="s">
        <v>587</v>
      </c>
      <c r="B311" s="68" t="s">
        <v>588</v>
      </c>
      <c r="C311" s="63" t="s">
        <v>8</v>
      </c>
      <c r="D311" s="64"/>
      <c r="E311" s="2"/>
      <c r="F311" s="2"/>
      <c r="G311" s="2"/>
      <c r="H311" s="193"/>
      <c r="I311" s="49"/>
    </row>
    <row r="312" spans="1:9" s="54" customFormat="1">
      <c r="A312" s="61" t="s">
        <v>589</v>
      </c>
      <c r="B312" s="68" t="s">
        <v>590</v>
      </c>
      <c r="C312" s="63" t="s">
        <v>8</v>
      </c>
      <c r="D312" s="64"/>
      <c r="E312" s="2"/>
      <c r="F312" s="2"/>
      <c r="G312" s="2"/>
      <c r="H312" s="193"/>
      <c r="I312" s="49"/>
    </row>
    <row r="313" spans="1:9" s="54" customFormat="1">
      <c r="A313" s="61" t="s">
        <v>591</v>
      </c>
      <c r="B313" s="68" t="s">
        <v>592</v>
      </c>
      <c r="C313" s="63" t="s">
        <v>8</v>
      </c>
      <c r="D313" s="64"/>
      <c r="E313" s="2"/>
      <c r="F313" s="2"/>
      <c r="G313" s="2"/>
      <c r="H313" s="193"/>
      <c r="I313" s="49"/>
    </row>
    <row r="314" spans="1:9" s="54" customFormat="1">
      <c r="A314" s="61" t="s">
        <v>593</v>
      </c>
      <c r="B314" s="68" t="s">
        <v>594</v>
      </c>
      <c r="C314" s="63" t="s">
        <v>8</v>
      </c>
      <c r="D314" s="76"/>
      <c r="E314" s="2"/>
      <c r="F314" s="194"/>
      <c r="G314" s="194"/>
      <c r="H314" s="195"/>
      <c r="I314" s="49"/>
    </row>
    <row r="315" spans="1:9" s="54" customFormat="1" ht="31.5">
      <c r="A315" s="61" t="s">
        <v>595</v>
      </c>
      <c r="B315" s="69" t="s">
        <v>596</v>
      </c>
      <c r="C315" s="63" t="s">
        <v>8</v>
      </c>
      <c r="D315" s="76"/>
      <c r="E315" s="2"/>
      <c r="F315" s="194"/>
      <c r="G315" s="194"/>
      <c r="H315" s="195"/>
      <c r="I315" s="49"/>
    </row>
    <row r="316" spans="1:9" s="54" customFormat="1">
      <c r="A316" s="61" t="s">
        <v>597</v>
      </c>
      <c r="B316" s="89" t="s">
        <v>101</v>
      </c>
      <c r="C316" s="63" t="s">
        <v>8</v>
      </c>
      <c r="D316" s="64"/>
      <c r="E316" s="2"/>
      <c r="F316" s="2"/>
      <c r="G316" s="2"/>
      <c r="H316" s="193"/>
      <c r="I316" s="49"/>
    </row>
    <row r="317" spans="1:9" s="54" customFormat="1" ht="16.5" thickBot="1">
      <c r="A317" s="78" t="s">
        <v>598</v>
      </c>
      <c r="B317" s="90" t="s">
        <v>102</v>
      </c>
      <c r="C317" s="80" t="s">
        <v>8</v>
      </c>
      <c r="D317" s="81"/>
      <c r="E317" s="197"/>
      <c r="F317" s="197"/>
      <c r="G317" s="197"/>
      <c r="H317" s="198"/>
      <c r="I317" s="49"/>
    </row>
    <row r="318" spans="1:9" s="54" customFormat="1" ht="19.5" thickBot="1">
      <c r="A318" s="362" t="s">
        <v>599</v>
      </c>
      <c r="B318" s="363"/>
      <c r="C318" s="363"/>
      <c r="D318" s="363"/>
      <c r="E318" s="363"/>
      <c r="F318" s="363"/>
      <c r="G318" s="363"/>
      <c r="H318" s="364"/>
      <c r="I318" s="49"/>
    </row>
    <row r="319" spans="1:9">
      <c r="A319" s="82" t="s">
        <v>600</v>
      </c>
      <c r="B319" s="87" t="s">
        <v>601</v>
      </c>
      <c r="C319" s="83" t="s">
        <v>346</v>
      </c>
      <c r="D319" s="201" t="s">
        <v>602</v>
      </c>
      <c r="E319" s="201" t="s">
        <v>602</v>
      </c>
      <c r="F319" s="201"/>
      <c r="G319" s="201" t="s">
        <v>602</v>
      </c>
      <c r="H319" s="202" t="s">
        <v>602</v>
      </c>
    </row>
    <row r="320" spans="1:9">
      <c r="A320" s="61" t="s">
        <v>603</v>
      </c>
      <c r="B320" s="70" t="s">
        <v>604</v>
      </c>
      <c r="C320" s="63" t="s">
        <v>1</v>
      </c>
      <c r="D320" s="64"/>
      <c r="E320" s="2"/>
      <c r="F320" s="2"/>
      <c r="G320" s="2"/>
      <c r="H320" s="193"/>
    </row>
    <row r="321" spans="1:8">
      <c r="A321" s="61" t="s">
        <v>605</v>
      </c>
      <c r="B321" s="70" t="s">
        <v>606</v>
      </c>
      <c r="C321" s="63" t="s">
        <v>607</v>
      </c>
      <c r="D321" s="64"/>
      <c r="E321" s="2"/>
      <c r="F321" s="2"/>
      <c r="G321" s="2"/>
      <c r="H321" s="193"/>
    </row>
    <row r="322" spans="1:8">
      <c r="A322" s="61" t="s">
        <v>608</v>
      </c>
      <c r="B322" s="70" t="s">
        <v>609</v>
      </c>
      <c r="C322" s="63" t="s">
        <v>1</v>
      </c>
      <c r="D322" s="64"/>
      <c r="E322" s="2"/>
      <c r="F322" s="2"/>
      <c r="G322" s="2"/>
      <c r="H322" s="193"/>
    </row>
    <row r="323" spans="1:8">
      <c r="A323" s="61" t="s">
        <v>610</v>
      </c>
      <c r="B323" s="70" t="s">
        <v>611</v>
      </c>
      <c r="C323" s="63" t="s">
        <v>607</v>
      </c>
      <c r="D323" s="64"/>
      <c r="E323" s="2"/>
      <c r="F323" s="2"/>
      <c r="G323" s="2"/>
      <c r="H323" s="193"/>
    </row>
    <row r="324" spans="1:8">
      <c r="A324" s="61" t="s">
        <v>612</v>
      </c>
      <c r="B324" s="70" t="s">
        <v>613</v>
      </c>
      <c r="C324" s="63" t="s">
        <v>614</v>
      </c>
      <c r="D324" s="64"/>
      <c r="E324" s="2"/>
      <c r="F324" s="2"/>
      <c r="G324" s="2"/>
      <c r="H324" s="193"/>
    </row>
    <row r="325" spans="1:8">
      <c r="A325" s="61" t="s">
        <v>615</v>
      </c>
      <c r="B325" s="70" t="s">
        <v>616</v>
      </c>
      <c r="C325" s="63" t="s">
        <v>346</v>
      </c>
      <c r="D325" s="203" t="s">
        <v>602</v>
      </c>
      <c r="E325" s="203" t="s">
        <v>602</v>
      </c>
      <c r="F325" s="203"/>
      <c r="G325" s="203" t="s">
        <v>602</v>
      </c>
      <c r="H325" s="204" t="s">
        <v>602</v>
      </c>
    </row>
    <row r="326" spans="1:8">
      <c r="A326" s="61" t="s">
        <v>617</v>
      </c>
      <c r="B326" s="69" t="s">
        <v>618</v>
      </c>
      <c r="C326" s="63" t="s">
        <v>614</v>
      </c>
      <c r="D326" s="64"/>
      <c r="E326" s="2"/>
      <c r="F326" s="2"/>
      <c r="G326" s="2"/>
      <c r="H326" s="193"/>
    </row>
    <row r="327" spans="1:8">
      <c r="A327" s="61" t="s">
        <v>619</v>
      </c>
      <c r="B327" s="69" t="s">
        <v>620</v>
      </c>
      <c r="C327" s="63" t="s">
        <v>621</v>
      </c>
      <c r="D327" s="64"/>
      <c r="E327" s="2"/>
      <c r="F327" s="2"/>
      <c r="G327" s="2"/>
      <c r="H327" s="193"/>
    </row>
    <row r="328" spans="1:8">
      <c r="A328" s="61" t="s">
        <v>622</v>
      </c>
      <c r="B328" s="70" t="s">
        <v>623</v>
      </c>
      <c r="C328" s="63" t="s">
        <v>346</v>
      </c>
      <c r="D328" s="203" t="s">
        <v>602</v>
      </c>
      <c r="E328" s="203" t="s">
        <v>602</v>
      </c>
      <c r="F328" s="203"/>
      <c r="G328" s="203" t="s">
        <v>602</v>
      </c>
      <c r="H328" s="204" t="s">
        <v>602</v>
      </c>
    </row>
    <row r="329" spans="1:8">
      <c r="A329" s="61" t="s">
        <v>624</v>
      </c>
      <c r="B329" s="69" t="s">
        <v>618</v>
      </c>
      <c r="C329" s="63" t="s">
        <v>614</v>
      </c>
      <c r="D329" s="64"/>
      <c r="E329" s="2"/>
      <c r="F329" s="2"/>
      <c r="G329" s="2"/>
      <c r="H329" s="193"/>
    </row>
    <row r="330" spans="1:8">
      <c r="A330" s="61" t="s">
        <v>625</v>
      </c>
      <c r="B330" s="69" t="s">
        <v>626</v>
      </c>
      <c r="C330" s="63" t="s">
        <v>1</v>
      </c>
      <c r="D330" s="64"/>
      <c r="E330" s="2"/>
      <c r="F330" s="2"/>
      <c r="G330" s="2"/>
      <c r="H330" s="193"/>
    </row>
    <row r="331" spans="1:8">
      <c r="A331" s="61" t="s">
        <v>627</v>
      </c>
      <c r="B331" s="69" t="s">
        <v>620</v>
      </c>
      <c r="C331" s="63" t="s">
        <v>621</v>
      </c>
      <c r="D331" s="64"/>
      <c r="E331" s="2"/>
      <c r="F331" s="2"/>
      <c r="G331" s="2"/>
      <c r="H331" s="193"/>
    </row>
    <row r="332" spans="1:8">
      <c r="A332" s="61" t="s">
        <v>628</v>
      </c>
      <c r="B332" s="70" t="s">
        <v>629</v>
      </c>
      <c r="C332" s="63" t="s">
        <v>346</v>
      </c>
      <c r="D332" s="203" t="s">
        <v>602</v>
      </c>
      <c r="E332" s="203" t="s">
        <v>602</v>
      </c>
      <c r="F332" s="203"/>
      <c r="G332" s="203" t="s">
        <v>602</v>
      </c>
      <c r="H332" s="204" t="s">
        <v>602</v>
      </c>
    </row>
    <row r="333" spans="1:8">
      <c r="A333" s="61" t="s">
        <v>630</v>
      </c>
      <c r="B333" s="69" t="s">
        <v>618</v>
      </c>
      <c r="C333" s="63" t="s">
        <v>614</v>
      </c>
      <c r="D333" s="64"/>
      <c r="E333" s="2"/>
      <c r="F333" s="2"/>
      <c r="G333" s="2"/>
      <c r="H333" s="193"/>
    </row>
    <row r="334" spans="1:8">
      <c r="A334" s="61" t="s">
        <v>631</v>
      </c>
      <c r="B334" s="69" t="s">
        <v>620</v>
      </c>
      <c r="C334" s="63" t="s">
        <v>621</v>
      </c>
      <c r="D334" s="64"/>
      <c r="E334" s="2"/>
      <c r="F334" s="2"/>
      <c r="G334" s="2"/>
      <c r="H334" s="193"/>
    </row>
    <row r="335" spans="1:8">
      <c r="A335" s="61" t="s">
        <v>632</v>
      </c>
      <c r="B335" s="70" t="s">
        <v>633</v>
      </c>
      <c r="C335" s="63" t="s">
        <v>346</v>
      </c>
      <c r="D335" s="203" t="s">
        <v>602</v>
      </c>
      <c r="E335" s="203" t="s">
        <v>602</v>
      </c>
      <c r="F335" s="203"/>
      <c r="G335" s="203" t="s">
        <v>602</v>
      </c>
      <c r="H335" s="204" t="s">
        <v>602</v>
      </c>
    </row>
    <row r="336" spans="1:8">
      <c r="A336" s="61" t="s">
        <v>634</v>
      </c>
      <c r="B336" s="69" t="s">
        <v>618</v>
      </c>
      <c r="C336" s="63" t="s">
        <v>614</v>
      </c>
      <c r="D336" s="64"/>
      <c r="E336" s="2"/>
      <c r="F336" s="2"/>
      <c r="G336" s="2"/>
      <c r="H336" s="193"/>
    </row>
    <row r="337" spans="1:8">
      <c r="A337" s="61" t="s">
        <v>635</v>
      </c>
      <c r="B337" s="69" t="s">
        <v>626</v>
      </c>
      <c r="C337" s="63" t="s">
        <v>1</v>
      </c>
      <c r="D337" s="64"/>
      <c r="E337" s="2"/>
      <c r="F337" s="2"/>
      <c r="G337" s="2"/>
      <c r="H337" s="193"/>
    </row>
    <row r="338" spans="1:8">
      <c r="A338" s="61" t="s">
        <v>636</v>
      </c>
      <c r="B338" s="69" t="s">
        <v>620</v>
      </c>
      <c r="C338" s="63" t="s">
        <v>621</v>
      </c>
      <c r="D338" s="64"/>
      <c r="E338" s="2"/>
      <c r="F338" s="2"/>
      <c r="G338" s="2"/>
      <c r="H338" s="193"/>
    </row>
    <row r="339" spans="1:8">
      <c r="A339" s="82" t="s">
        <v>637</v>
      </c>
      <c r="B339" s="87" t="s">
        <v>638</v>
      </c>
      <c r="C339" s="83" t="s">
        <v>346</v>
      </c>
      <c r="D339" s="203" t="s">
        <v>602</v>
      </c>
      <c r="E339" s="203" t="s">
        <v>602</v>
      </c>
      <c r="F339" s="201"/>
      <c r="G339" s="201" t="s">
        <v>602</v>
      </c>
      <c r="H339" s="202" t="s">
        <v>602</v>
      </c>
    </row>
    <row r="340" spans="1:8">
      <c r="A340" s="61" t="s">
        <v>639</v>
      </c>
      <c r="B340" s="70" t="s">
        <v>640</v>
      </c>
      <c r="C340" s="63" t="s">
        <v>614</v>
      </c>
      <c r="D340" s="64"/>
      <c r="E340" s="2"/>
      <c r="F340" s="2"/>
      <c r="G340" s="2"/>
      <c r="H340" s="193"/>
    </row>
    <row r="341" spans="1:8" ht="31.5">
      <c r="A341" s="61" t="s">
        <v>641</v>
      </c>
      <c r="B341" s="69" t="s">
        <v>642</v>
      </c>
      <c r="C341" s="63" t="s">
        <v>614</v>
      </c>
      <c r="D341" s="64"/>
      <c r="E341" s="2"/>
      <c r="F341" s="2"/>
      <c r="G341" s="2"/>
      <c r="H341" s="193"/>
    </row>
    <row r="342" spans="1:8">
      <c r="A342" s="61" t="s">
        <v>643</v>
      </c>
      <c r="B342" s="89" t="s">
        <v>644</v>
      </c>
      <c r="C342" s="63" t="s">
        <v>614</v>
      </c>
      <c r="D342" s="64"/>
      <c r="E342" s="2"/>
      <c r="F342" s="2"/>
      <c r="G342" s="2"/>
      <c r="H342" s="193"/>
    </row>
    <row r="343" spans="1:8">
      <c r="A343" s="61" t="s">
        <v>645</v>
      </c>
      <c r="B343" s="89" t="s">
        <v>646</v>
      </c>
      <c r="C343" s="63" t="s">
        <v>614</v>
      </c>
      <c r="D343" s="64"/>
      <c r="E343" s="2"/>
      <c r="F343" s="2"/>
      <c r="G343" s="2"/>
      <c r="H343" s="193"/>
    </row>
    <row r="344" spans="1:8">
      <c r="A344" s="61" t="s">
        <v>647</v>
      </c>
      <c r="B344" s="70" t="s">
        <v>648</v>
      </c>
      <c r="C344" s="63" t="s">
        <v>614</v>
      </c>
      <c r="D344" s="64"/>
      <c r="E344" s="2"/>
      <c r="F344" s="2"/>
      <c r="G344" s="2"/>
      <c r="H344" s="193"/>
    </row>
    <row r="345" spans="1:8">
      <c r="A345" s="61" t="s">
        <v>649</v>
      </c>
      <c r="B345" s="70" t="s">
        <v>650</v>
      </c>
      <c r="C345" s="63" t="s">
        <v>1</v>
      </c>
      <c r="D345" s="64"/>
      <c r="E345" s="2"/>
      <c r="F345" s="2"/>
      <c r="G345" s="2"/>
      <c r="H345" s="193"/>
    </row>
    <row r="346" spans="1:8" ht="31.5">
      <c r="A346" s="61" t="s">
        <v>651</v>
      </c>
      <c r="B346" s="69" t="s">
        <v>652</v>
      </c>
      <c r="C346" s="63" t="s">
        <v>1</v>
      </c>
      <c r="D346" s="64"/>
      <c r="E346" s="2"/>
      <c r="F346" s="2"/>
      <c r="G346" s="2"/>
      <c r="H346" s="193"/>
    </row>
    <row r="347" spans="1:8">
      <c r="A347" s="61" t="s">
        <v>653</v>
      </c>
      <c r="B347" s="89" t="s">
        <v>644</v>
      </c>
      <c r="C347" s="63" t="s">
        <v>1</v>
      </c>
      <c r="D347" s="64"/>
      <c r="E347" s="2"/>
      <c r="F347" s="2"/>
      <c r="G347" s="2"/>
      <c r="H347" s="193"/>
    </row>
    <row r="348" spans="1:8">
      <c r="A348" s="61" t="s">
        <v>654</v>
      </c>
      <c r="B348" s="89" t="s">
        <v>646</v>
      </c>
      <c r="C348" s="63" t="s">
        <v>1</v>
      </c>
      <c r="D348" s="64"/>
      <c r="E348" s="2"/>
      <c r="F348" s="2"/>
      <c r="G348" s="2"/>
      <c r="H348" s="193"/>
    </row>
    <row r="349" spans="1:8">
      <c r="A349" s="61" t="s">
        <v>655</v>
      </c>
      <c r="B349" s="70" t="s">
        <v>656</v>
      </c>
      <c r="C349" s="63" t="s">
        <v>657</v>
      </c>
      <c r="D349" s="64"/>
      <c r="E349" s="2"/>
      <c r="F349" s="2"/>
      <c r="G349" s="2"/>
      <c r="H349" s="193"/>
    </row>
    <row r="350" spans="1:8" ht="31.5">
      <c r="A350" s="61" t="s">
        <v>658</v>
      </c>
      <c r="B350" s="70" t="s">
        <v>659</v>
      </c>
      <c r="C350" s="63" t="s">
        <v>830</v>
      </c>
      <c r="D350" s="64"/>
      <c r="E350" s="2"/>
      <c r="F350" s="2"/>
      <c r="G350" s="2"/>
      <c r="H350" s="193"/>
    </row>
    <row r="351" spans="1:8">
      <c r="A351" s="61" t="s">
        <v>660</v>
      </c>
      <c r="B351" s="85" t="s">
        <v>661</v>
      </c>
      <c r="C351" s="63" t="s">
        <v>346</v>
      </c>
      <c r="D351" s="203" t="s">
        <v>602</v>
      </c>
      <c r="E351" s="203" t="s">
        <v>602</v>
      </c>
      <c r="F351" s="203"/>
      <c r="G351" s="203" t="s">
        <v>602</v>
      </c>
      <c r="H351" s="204" t="s">
        <v>602</v>
      </c>
    </row>
    <row r="352" spans="1:8">
      <c r="A352" s="61" t="s">
        <v>662</v>
      </c>
      <c r="B352" s="70" t="s">
        <v>663</v>
      </c>
      <c r="C352" s="63" t="s">
        <v>614</v>
      </c>
      <c r="D352" s="64"/>
      <c r="E352" s="2"/>
      <c r="F352" s="2"/>
      <c r="G352" s="2"/>
      <c r="H352" s="193"/>
    </row>
    <row r="353" spans="1:8">
      <c r="A353" s="61" t="s">
        <v>664</v>
      </c>
      <c r="B353" s="70" t="s">
        <v>665</v>
      </c>
      <c r="C353" s="63" t="s">
        <v>607</v>
      </c>
      <c r="D353" s="64"/>
      <c r="E353" s="2"/>
      <c r="F353" s="2"/>
      <c r="G353" s="2"/>
      <c r="H353" s="193"/>
    </row>
    <row r="354" spans="1:8" ht="47.25">
      <c r="A354" s="61" t="s">
        <v>666</v>
      </c>
      <c r="B354" s="70" t="s">
        <v>667</v>
      </c>
      <c r="C354" s="63" t="s">
        <v>830</v>
      </c>
      <c r="D354" s="64"/>
      <c r="E354" s="2"/>
      <c r="F354" s="2"/>
      <c r="G354" s="2"/>
      <c r="H354" s="193"/>
    </row>
    <row r="355" spans="1:8" ht="31.5">
      <c r="A355" s="61" t="s">
        <v>668</v>
      </c>
      <c r="B355" s="70" t="s">
        <v>669</v>
      </c>
      <c r="C355" s="63" t="s">
        <v>830</v>
      </c>
      <c r="D355" s="64"/>
      <c r="E355" s="2"/>
      <c r="F355" s="2"/>
      <c r="G355" s="2"/>
      <c r="H355" s="193"/>
    </row>
    <row r="356" spans="1:8">
      <c r="A356" s="61" t="s">
        <v>670</v>
      </c>
      <c r="B356" s="85" t="s">
        <v>671</v>
      </c>
      <c r="C356" s="204" t="s">
        <v>346</v>
      </c>
      <c r="D356" s="203" t="s">
        <v>602</v>
      </c>
      <c r="E356" s="203" t="s">
        <v>602</v>
      </c>
      <c r="F356" s="203"/>
      <c r="G356" s="203" t="s">
        <v>602</v>
      </c>
      <c r="H356" s="204" t="s">
        <v>602</v>
      </c>
    </row>
    <row r="357" spans="1:8">
      <c r="A357" s="61" t="s">
        <v>672</v>
      </c>
      <c r="B357" s="70" t="s">
        <v>673</v>
      </c>
      <c r="C357" s="63" t="s">
        <v>1</v>
      </c>
      <c r="D357" s="64"/>
      <c r="E357" s="2"/>
      <c r="F357" s="2"/>
      <c r="G357" s="2"/>
      <c r="H357" s="193"/>
    </row>
    <row r="358" spans="1:8" ht="47.25">
      <c r="A358" s="61" t="s">
        <v>674</v>
      </c>
      <c r="B358" s="69" t="s">
        <v>675</v>
      </c>
      <c r="C358" s="63" t="s">
        <v>1</v>
      </c>
      <c r="D358" s="64"/>
      <c r="E358" s="2"/>
      <c r="F358" s="2"/>
      <c r="G358" s="2"/>
      <c r="H358" s="193"/>
    </row>
    <row r="359" spans="1:8" ht="47.25">
      <c r="A359" s="61" t="s">
        <v>676</v>
      </c>
      <c r="B359" s="69" t="s">
        <v>677</v>
      </c>
      <c r="C359" s="63" t="s">
        <v>1</v>
      </c>
      <c r="D359" s="64"/>
      <c r="E359" s="2"/>
      <c r="F359" s="2"/>
      <c r="G359" s="2"/>
      <c r="H359" s="193"/>
    </row>
    <row r="360" spans="1:8" ht="31.5">
      <c r="A360" s="61" t="s">
        <v>678</v>
      </c>
      <c r="B360" s="69" t="s">
        <v>679</v>
      </c>
      <c r="C360" s="63" t="s">
        <v>1</v>
      </c>
      <c r="D360" s="64"/>
      <c r="E360" s="2"/>
      <c r="F360" s="2"/>
      <c r="G360" s="2"/>
      <c r="H360" s="193"/>
    </row>
    <row r="361" spans="1:8">
      <c r="A361" s="61" t="s">
        <v>680</v>
      </c>
      <c r="B361" s="70" t="s">
        <v>681</v>
      </c>
      <c r="C361" s="63" t="s">
        <v>614</v>
      </c>
      <c r="D361" s="64"/>
      <c r="E361" s="2"/>
      <c r="F361" s="2"/>
      <c r="G361" s="2"/>
      <c r="H361" s="193"/>
    </row>
    <row r="362" spans="1:8" ht="31.5">
      <c r="A362" s="61" t="s">
        <v>682</v>
      </c>
      <c r="B362" s="69" t="s">
        <v>683</v>
      </c>
      <c r="C362" s="63" t="s">
        <v>614</v>
      </c>
      <c r="D362" s="64"/>
      <c r="E362" s="2"/>
      <c r="F362" s="2"/>
      <c r="G362" s="2"/>
      <c r="H362" s="193"/>
    </row>
    <row r="363" spans="1:8">
      <c r="A363" s="61" t="s">
        <v>684</v>
      </c>
      <c r="B363" s="69" t="s">
        <v>685</v>
      </c>
      <c r="C363" s="63" t="s">
        <v>614</v>
      </c>
      <c r="D363" s="64"/>
      <c r="E363" s="2"/>
      <c r="F363" s="2"/>
      <c r="G363" s="2"/>
      <c r="H363" s="193"/>
    </row>
    <row r="364" spans="1:8" ht="31.5">
      <c r="A364" s="61" t="s">
        <v>686</v>
      </c>
      <c r="B364" s="70" t="s">
        <v>687</v>
      </c>
      <c r="C364" s="63" t="s">
        <v>830</v>
      </c>
      <c r="D364" s="64"/>
      <c r="E364" s="2"/>
      <c r="F364" s="2"/>
      <c r="G364" s="2"/>
      <c r="H364" s="193"/>
    </row>
    <row r="365" spans="1:8">
      <c r="A365" s="61" t="s">
        <v>688</v>
      </c>
      <c r="B365" s="69" t="s">
        <v>689</v>
      </c>
      <c r="C365" s="63" t="s">
        <v>830</v>
      </c>
      <c r="D365" s="76"/>
      <c r="E365" s="2"/>
      <c r="F365" s="194"/>
      <c r="G365" s="194"/>
      <c r="H365" s="195"/>
    </row>
    <row r="366" spans="1:8">
      <c r="A366" s="61" t="s">
        <v>690</v>
      </c>
      <c r="B366" s="69" t="s">
        <v>102</v>
      </c>
      <c r="C366" s="63" t="s">
        <v>830</v>
      </c>
      <c r="D366" s="76"/>
      <c r="E366" s="2"/>
      <c r="F366" s="194"/>
      <c r="G366" s="194"/>
      <c r="H366" s="195"/>
    </row>
    <row r="367" spans="1:8" ht="16.5" thickBot="1">
      <c r="A367" s="78" t="s">
        <v>691</v>
      </c>
      <c r="B367" s="91" t="s">
        <v>692</v>
      </c>
      <c r="C367" s="80" t="s">
        <v>834</v>
      </c>
      <c r="D367" s="81"/>
      <c r="E367" s="197"/>
      <c r="F367" s="197"/>
      <c r="G367" s="197"/>
      <c r="H367" s="92"/>
    </row>
    <row r="368" spans="1:8">
      <c r="A368" s="365" t="s">
        <v>693</v>
      </c>
      <c r="B368" s="366"/>
      <c r="C368" s="366"/>
      <c r="D368" s="366"/>
      <c r="E368" s="366"/>
      <c r="F368" s="366"/>
      <c r="G368" s="366"/>
      <c r="H368" s="367"/>
    </row>
    <row r="369" spans="1:8" ht="16.5" thickBot="1">
      <c r="A369" s="365"/>
      <c r="B369" s="366"/>
      <c r="C369" s="366"/>
      <c r="D369" s="366"/>
      <c r="E369" s="366"/>
      <c r="F369" s="366"/>
      <c r="G369" s="366"/>
      <c r="H369" s="367"/>
    </row>
    <row r="370" spans="1:8" ht="51.75" customHeight="1">
      <c r="A370" s="368" t="s">
        <v>85</v>
      </c>
      <c r="B370" s="377" t="s">
        <v>86</v>
      </c>
      <c r="C370" s="379" t="s">
        <v>174</v>
      </c>
      <c r="D370" s="354" t="s">
        <v>752</v>
      </c>
      <c r="E370" s="355"/>
      <c r="F370" s="356" t="s">
        <v>754</v>
      </c>
      <c r="G370" s="355"/>
      <c r="H370" s="357" t="s">
        <v>7</v>
      </c>
    </row>
    <row r="371" spans="1:8" ht="38.25">
      <c r="A371" s="369"/>
      <c r="B371" s="378"/>
      <c r="C371" s="380"/>
      <c r="D371" s="186" t="s">
        <v>756</v>
      </c>
      <c r="E371" s="187" t="s">
        <v>10</v>
      </c>
      <c r="F371" s="187" t="s">
        <v>757</v>
      </c>
      <c r="G371" s="186" t="s">
        <v>755</v>
      </c>
      <c r="H371" s="358"/>
    </row>
    <row r="372" spans="1:8" ht="16.5" thickBot="1">
      <c r="A372" s="94">
        <v>1</v>
      </c>
      <c r="B372" s="53">
        <v>2</v>
      </c>
      <c r="C372" s="95">
        <v>3</v>
      </c>
      <c r="D372" s="96">
        <v>4</v>
      </c>
      <c r="E372" s="97">
        <v>5</v>
      </c>
      <c r="F372" s="97">
        <v>6</v>
      </c>
      <c r="G372" s="97">
        <v>7</v>
      </c>
      <c r="H372" s="98">
        <v>8</v>
      </c>
    </row>
    <row r="373" spans="1:8" ht="18.75">
      <c r="A373" s="359" t="s">
        <v>694</v>
      </c>
      <c r="B373" s="360"/>
      <c r="C373" s="83" t="s">
        <v>830</v>
      </c>
      <c r="D373" s="84"/>
      <c r="E373" s="99"/>
      <c r="F373" s="99"/>
      <c r="G373" s="100"/>
      <c r="H373" s="101"/>
    </row>
    <row r="374" spans="1:8" ht="18.75">
      <c r="A374" s="61" t="s">
        <v>87</v>
      </c>
      <c r="B374" s="102" t="s">
        <v>695</v>
      </c>
      <c r="C374" s="63" t="s">
        <v>830</v>
      </c>
      <c r="D374" s="64"/>
      <c r="E374" s="103"/>
      <c r="F374" s="103"/>
      <c r="G374" s="104"/>
      <c r="H374" s="105"/>
    </row>
    <row r="375" spans="1:8" ht="18.75">
      <c r="A375" s="61" t="s">
        <v>88</v>
      </c>
      <c r="B375" s="70" t="s">
        <v>89</v>
      </c>
      <c r="C375" s="63" t="s">
        <v>830</v>
      </c>
      <c r="D375" s="64"/>
      <c r="E375" s="103"/>
      <c r="F375" s="103"/>
      <c r="G375" s="104"/>
      <c r="H375" s="105"/>
    </row>
    <row r="376" spans="1:8" ht="31.5">
      <c r="A376" s="61" t="s">
        <v>90</v>
      </c>
      <c r="B376" s="69" t="s">
        <v>696</v>
      </c>
      <c r="C376" s="63" t="s">
        <v>830</v>
      </c>
      <c r="D376" s="64"/>
      <c r="E376" s="106"/>
      <c r="F376" s="106"/>
      <c r="G376" s="104"/>
      <c r="H376" s="105"/>
    </row>
    <row r="377" spans="1:8" ht="18.75">
      <c r="A377" s="61" t="s">
        <v>91</v>
      </c>
      <c r="B377" s="71" t="s">
        <v>697</v>
      </c>
      <c r="C377" s="63" t="s">
        <v>830</v>
      </c>
      <c r="D377" s="64"/>
      <c r="E377" s="106"/>
      <c r="F377" s="106"/>
      <c r="G377" s="104"/>
      <c r="H377" s="105"/>
    </row>
    <row r="378" spans="1:8" ht="31.5">
      <c r="A378" s="61" t="s">
        <v>698</v>
      </c>
      <c r="B378" s="72" t="s">
        <v>178</v>
      </c>
      <c r="C378" s="63" t="s">
        <v>830</v>
      </c>
      <c r="D378" s="64"/>
      <c r="E378" s="106"/>
      <c r="F378" s="106"/>
      <c r="G378" s="104"/>
      <c r="H378" s="105"/>
    </row>
    <row r="379" spans="1:8" ht="31.5">
      <c r="A379" s="61" t="s">
        <v>699</v>
      </c>
      <c r="B379" s="72" t="s">
        <v>179</v>
      </c>
      <c r="C379" s="63" t="s">
        <v>830</v>
      </c>
      <c r="D379" s="64"/>
      <c r="E379" s="106"/>
      <c r="F379" s="106"/>
      <c r="G379" s="104"/>
      <c r="H379" s="105"/>
    </row>
    <row r="380" spans="1:8" ht="31.5">
      <c r="A380" s="61" t="s">
        <v>700</v>
      </c>
      <c r="B380" s="72" t="s">
        <v>180</v>
      </c>
      <c r="C380" s="63" t="s">
        <v>830</v>
      </c>
      <c r="D380" s="64"/>
      <c r="E380" s="106"/>
      <c r="F380" s="106"/>
      <c r="G380" s="104"/>
      <c r="H380" s="105"/>
    </row>
    <row r="381" spans="1:8" ht="18.75">
      <c r="A381" s="61" t="s">
        <v>93</v>
      </c>
      <c r="B381" s="71" t="s">
        <v>701</v>
      </c>
      <c r="C381" s="63" t="s">
        <v>830</v>
      </c>
      <c r="D381" s="64"/>
      <c r="E381" s="106"/>
      <c r="F381" s="106"/>
      <c r="G381" s="104"/>
      <c r="H381" s="105"/>
    </row>
    <row r="382" spans="1:8" ht="18.75">
      <c r="A382" s="61" t="s">
        <v>95</v>
      </c>
      <c r="B382" s="71" t="s">
        <v>702</v>
      </c>
      <c r="C382" s="63" t="s">
        <v>830</v>
      </c>
      <c r="D382" s="64"/>
      <c r="E382" s="106"/>
      <c r="F382" s="106"/>
      <c r="G382" s="104"/>
      <c r="H382" s="105"/>
    </row>
    <row r="383" spans="1:8" ht="18.75">
      <c r="A383" s="61" t="s">
        <v>97</v>
      </c>
      <c r="B383" s="71" t="s">
        <v>703</v>
      </c>
      <c r="C383" s="63" t="s">
        <v>830</v>
      </c>
      <c r="D383" s="64"/>
      <c r="E383" s="106"/>
      <c r="F383" s="106"/>
      <c r="G383" s="104"/>
      <c r="H383" s="105"/>
    </row>
    <row r="384" spans="1:8" ht="18.75">
      <c r="A384" s="61" t="s">
        <v>98</v>
      </c>
      <c r="B384" s="71" t="s">
        <v>704</v>
      </c>
      <c r="C384" s="63" t="s">
        <v>830</v>
      </c>
      <c r="D384" s="64"/>
      <c r="E384" s="106"/>
      <c r="F384" s="106"/>
      <c r="G384" s="104"/>
      <c r="H384" s="105"/>
    </row>
    <row r="385" spans="1:8" ht="31.5">
      <c r="A385" s="61" t="s">
        <v>705</v>
      </c>
      <c r="B385" s="72" t="s">
        <v>706</v>
      </c>
      <c r="C385" s="63" t="s">
        <v>830</v>
      </c>
      <c r="D385" s="64"/>
      <c r="E385" s="106"/>
      <c r="F385" s="106"/>
      <c r="G385" s="104"/>
      <c r="H385" s="105"/>
    </row>
    <row r="386" spans="1:8" ht="18.75">
      <c r="A386" s="61" t="s">
        <v>707</v>
      </c>
      <c r="B386" s="72" t="s">
        <v>708</v>
      </c>
      <c r="C386" s="63" t="s">
        <v>830</v>
      </c>
      <c r="D386" s="64"/>
      <c r="E386" s="106"/>
      <c r="F386" s="106"/>
      <c r="G386" s="104"/>
      <c r="H386" s="105"/>
    </row>
    <row r="387" spans="1:8" ht="18.75">
      <c r="A387" s="61" t="s">
        <v>709</v>
      </c>
      <c r="B387" s="72" t="s">
        <v>105</v>
      </c>
      <c r="C387" s="63" t="s">
        <v>830</v>
      </c>
      <c r="D387" s="64"/>
      <c r="E387" s="106"/>
      <c r="F387" s="106"/>
      <c r="G387" s="104"/>
      <c r="H387" s="105"/>
    </row>
    <row r="388" spans="1:8" ht="18.75">
      <c r="A388" s="61" t="s">
        <v>710</v>
      </c>
      <c r="B388" s="72" t="s">
        <v>708</v>
      </c>
      <c r="C388" s="63" t="s">
        <v>830</v>
      </c>
      <c r="D388" s="64"/>
      <c r="E388" s="106"/>
      <c r="F388" s="106"/>
      <c r="G388" s="104"/>
      <c r="H388" s="105"/>
    </row>
    <row r="389" spans="1:8" ht="18.75">
      <c r="A389" s="61" t="s">
        <v>99</v>
      </c>
      <c r="B389" s="71" t="s">
        <v>711</v>
      </c>
      <c r="C389" s="63" t="s">
        <v>830</v>
      </c>
      <c r="D389" s="64"/>
      <c r="E389" s="106"/>
      <c r="F389" s="106"/>
      <c r="G389" s="104"/>
      <c r="H389" s="105"/>
    </row>
    <row r="390" spans="1:8" ht="18.75">
      <c r="A390" s="61" t="s">
        <v>100</v>
      </c>
      <c r="B390" s="71" t="s">
        <v>530</v>
      </c>
      <c r="C390" s="63" t="s">
        <v>830</v>
      </c>
      <c r="D390" s="64"/>
      <c r="E390" s="106"/>
      <c r="F390" s="106"/>
      <c r="G390" s="104"/>
      <c r="H390" s="105"/>
    </row>
    <row r="391" spans="1:8" ht="31.5">
      <c r="A391" s="61" t="s">
        <v>712</v>
      </c>
      <c r="B391" s="71" t="s">
        <v>713</v>
      </c>
      <c r="C391" s="63" t="s">
        <v>830</v>
      </c>
      <c r="D391" s="64"/>
      <c r="E391" s="106"/>
      <c r="F391" s="106"/>
      <c r="G391" s="104"/>
      <c r="H391" s="105"/>
    </row>
    <row r="392" spans="1:8" ht="18.75">
      <c r="A392" s="61" t="s">
        <v>714</v>
      </c>
      <c r="B392" s="72" t="s">
        <v>101</v>
      </c>
      <c r="C392" s="63" t="s">
        <v>830</v>
      </c>
      <c r="D392" s="64"/>
      <c r="E392" s="106"/>
      <c r="F392" s="106"/>
      <c r="G392" s="104"/>
      <c r="H392" s="105"/>
    </row>
    <row r="393" spans="1:8" ht="18.75">
      <c r="A393" s="61" t="s">
        <v>715</v>
      </c>
      <c r="B393" s="107" t="s">
        <v>102</v>
      </c>
      <c r="C393" s="63" t="s">
        <v>830</v>
      </c>
      <c r="D393" s="64"/>
      <c r="E393" s="106"/>
      <c r="F393" s="106"/>
      <c r="G393" s="104"/>
      <c r="H393" s="105"/>
    </row>
    <row r="394" spans="1:8" ht="31.5">
      <c r="A394" s="61" t="s">
        <v>103</v>
      </c>
      <c r="B394" s="69" t="s">
        <v>716</v>
      </c>
      <c r="C394" s="63" t="s">
        <v>830</v>
      </c>
      <c r="D394" s="64"/>
      <c r="E394" s="103"/>
      <c r="F394" s="103"/>
      <c r="G394" s="104"/>
      <c r="H394" s="105"/>
    </row>
    <row r="395" spans="1:8" ht="31.5">
      <c r="A395" s="61" t="s">
        <v>717</v>
      </c>
      <c r="B395" s="71" t="s">
        <v>178</v>
      </c>
      <c r="C395" s="63" t="s">
        <v>830</v>
      </c>
      <c r="D395" s="64"/>
      <c r="E395" s="103"/>
      <c r="F395" s="103"/>
      <c r="G395" s="104"/>
      <c r="H395" s="105"/>
    </row>
    <row r="396" spans="1:8" ht="31.5">
      <c r="A396" s="61" t="s">
        <v>718</v>
      </c>
      <c r="B396" s="71" t="s">
        <v>179</v>
      </c>
      <c r="C396" s="63" t="s">
        <v>830</v>
      </c>
      <c r="D396" s="64"/>
      <c r="E396" s="103"/>
      <c r="F396" s="103"/>
      <c r="G396" s="104"/>
      <c r="H396" s="105"/>
    </row>
    <row r="397" spans="1:8" ht="31.5">
      <c r="A397" s="61" t="s">
        <v>719</v>
      </c>
      <c r="B397" s="71" t="s">
        <v>180</v>
      </c>
      <c r="C397" s="63" t="s">
        <v>830</v>
      </c>
      <c r="D397" s="64"/>
      <c r="E397" s="103"/>
      <c r="F397" s="103"/>
      <c r="G397" s="104"/>
      <c r="H397" s="105"/>
    </row>
    <row r="398" spans="1:8" ht="18.75">
      <c r="A398" s="61" t="s">
        <v>104</v>
      </c>
      <c r="B398" s="69" t="s">
        <v>720</v>
      </c>
      <c r="C398" s="63" t="s">
        <v>830</v>
      </c>
      <c r="D398" s="64"/>
      <c r="E398" s="103"/>
      <c r="F398" s="103"/>
      <c r="G398" s="104"/>
      <c r="H398" s="105"/>
    </row>
    <row r="399" spans="1:8" ht="18.75">
      <c r="A399" s="61" t="s">
        <v>106</v>
      </c>
      <c r="B399" s="70" t="s">
        <v>721</v>
      </c>
      <c r="C399" s="63" t="s">
        <v>830</v>
      </c>
      <c r="D399" s="64"/>
      <c r="E399" s="103"/>
      <c r="F399" s="103"/>
      <c r="G399" s="104"/>
      <c r="H399" s="105"/>
    </row>
    <row r="400" spans="1:8" ht="18.75">
      <c r="A400" s="61" t="s">
        <v>107</v>
      </c>
      <c r="B400" s="69" t="s">
        <v>722</v>
      </c>
      <c r="C400" s="63" t="s">
        <v>830</v>
      </c>
      <c r="D400" s="64"/>
      <c r="E400" s="106"/>
      <c r="F400" s="106"/>
      <c r="G400" s="104"/>
      <c r="H400" s="105"/>
    </row>
    <row r="401" spans="1:8" ht="18.75">
      <c r="A401" s="61" t="s">
        <v>108</v>
      </c>
      <c r="B401" s="71" t="s">
        <v>92</v>
      </c>
      <c r="C401" s="63" t="s">
        <v>830</v>
      </c>
      <c r="D401" s="64"/>
      <c r="E401" s="106"/>
      <c r="F401" s="106"/>
      <c r="G401" s="104"/>
      <c r="H401" s="105"/>
    </row>
    <row r="402" spans="1:8" ht="31.5">
      <c r="A402" s="61" t="s">
        <v>723</v>
      </c>
      <c r="B402" s="71" t="s">
        <v>178</v>
      </c>
      <c r="C402" s="63" t="s">
        <v>830</v>
      </c>
      <c r="D402" s="64"/>
      <c r="E402" s="106"/>
      <c r="F402" s="106"/>
      <c r="G402" s="104"/>
      <c r="H402" s="105"/>
    </row>
    <row r="403" spans="1:8" ht="31.5">
      <c r="A403" s="61" t="s">
        <v>724</v>
      </c>
      <c r="B403" s="71" t="s">
        <v>179</v>
      </c>
      <c r="C403" s="63" t="s">
        <v>830</v>
      </c>
      <c r="D403" s="64"/>
      <c r="E403" s="106"/>
      <c r="F403" s="106"/>
      <c r="G403" s="104"/>
      <c r="H403" s="105"/>
    </row>
    <row r="404" spans="1:8" ht="31.5">
      <c r="A404" s="61" t="s">
        <v>725</v>
      </c>
      <c r="B404" s="71" t="s">
        <v>180</v>
      </c>
      <c r="C404" s="63" t="s">
        <v>830</v>
      </c>
      <c r="D404" s="64"/>
      <c r="E404" s="106"/>
      <c r="F404" s="106"/>
      <c r="G404" s="104"/>
      <c r="H404" s="105"/>
    </row>
    <row r="405" spans="1:8" ht="18.75">
      <c r="A405" s="61" t="s">
        <v>109</v>
      </c>
      <c r="B405" s="71" t="s">
        <v>518</v>
      </c>
      <c r="C405" s="63" t="s">
        <v>830</v>
      </c>
      <c r="D405" s="64"/>
      <c r="E405" s="106"/>
      <c r="F405" s="106"/>
      <c r="G405" s="104"/>
      <c r="H405" s="105"/>
    </row>
    <row r="406" spans="1:8" ht="18.75">
      <c r="A406" s="61" t="s">
        <v>110</v>
      </c>
      <c r="B406" s="71" t="s">
        <v>94</v>
      </c>
      <c r="C406" s="63" t="s">
        <v>830</v>
      </c>
      <c r="D406" s="64"/>
      <c r="E406" s="106"/>
      <c r="F406" s="106"/>
      <c r="G406" s="104"/>
      <c r="H406" s="105"/>
    </row>
    <row r="407" spans="1:8" ht="18.75">
      <c r="A407" s="61" t="s">
        <v>111</v>
      </c>
      <c r="B407" s="71" t="s">
        <v>523</v>
      </c>
      <c r="C407" s="63" t="s">
        <v>830</v>
      </c>
      <c r="D407" s="64"/>
      <c r="E407" s="106"/>
      <c r="F407" s="106"/>
      <c r="G407" s="104"/>
      <c r="H407" s="105"/>
    </row>
    <row r="408" spans="1:8" ht="18.75">
      <c r="A408" s="61" t="s">
        <v>112</v>
      </c>
      <c r="B408" s="71" t="s">
        <v>96</v>
      </c>
      <c r="C408" s="63" t="s">
        <v>830</v>
      </c>
      <c r="D408" s="64"/>
      <c r="E408" s="106"/>
      <c r="F408" s="106"/>
      <c r="G408" s="104"/>
      <c r="H408" s="105"/>
    </row>
    <row r="409" spans="1:8" ht="18.75">
      <c r="A409" s="61" t="s">
        <v>113</v>
      </c>
      <c r="B409" s="71" t="s">
        <v>530</v>
      </c>
      <c r="C409" s="63" t="s">
        <v>830</v>
      </c>
      <c r="D409" s="64"/>
      <c r="E409" s="106"/>
      <c r="F409" s="106"/>
      <c r="G409" s="104"/>
      <c r="H409" s="105"/>
    </row>
    <row r="410" spans="1:8" ht="31.5">
      <c r="A410" s="61" t="s">
        <v>114</v>
      </c>
      <c r="B410" s="71" t="s">
        <v>533</v>
      </c>
      <c r="C410" s="63" t="s">
        <v>830</v>
      </c>
      <c r="D410" s="64"/>
      <c r="E410" s="106"/>
      <c r="F410" s="106"/>
      <c r="G410" s="104"/>
      <c r="H410" s="105"/>
    </row>
    <row r="411" spans="1:8" ht="18.75">
      <c r="A411" s="61" t="s">
        <v>115</v>
      </c>
      <c r="B411" s="72" t="s">
        <v>101</v>
      </c>
      <c r="C411" s="63" t="s">
        <v>830</v>
      </c>
      <c r="D411" s="64"/>
      <c r="E411" s="106"/>
      <c r="F411" s="106"/>
      <c r="G411" s="104"/>
      <c r="H411" s="105"/>
    </row>
    <row r="412" spans="1:8" ht="18.75">
      <c r="A412" s="61" t="s">
        <v>116</v>
      </c>
      <c r="B412" s="107" t="s">
        <v>102</v>
      </c>
      <c r="C412" s="63" t="s">
        <v>830</v>
      </c>
      <c r="D412" s="64"/>
      <c r="E412" s="106"/>
      <c r="F412" s="106"/>
      <c r="G412" s="104"/>
      <c r="H412" s="105"/>
    </row>
    <row r="413" spans="1:8" ht="18.75">
      <c r="A413" s="61" t="s">
        <v>117</v>
      </c>
      <c r="B413" s="69" t="s">
        <v>726</v>
      </c>
      <c r="C413" s="63" t="s">
        <v>830</v>
      </c>
      <c r="D413" s="64"/>
      <c r="E413" s="103"/>
      <c r="F413" s="103"/>
      <c r="G413" s="104"/>
      <c r="H413" s="105"/>
    </row>
    <row r="414" spans="1:8" ht="18.75">
      <c r="A414" s="61" t="s">
        <v>118</v>
      </c>
      <c r="B414" s="69" t="s">
        <v>119</v>
      </c>
      <c r="C414" s="63" t="s">
        <v>830</v>
      </c>
      <c r="D414" s="64"/>
      <c r="E414" s="103"/>
      <c r="F414" s="103"/>
      <c r="G414" s="104"/>
      <c r="H414" s="105"/>
    </row>
    <row r="415" spans="1:8" ht="18.75">
      <c r="A415" s="61" t="s">
        <v>120</v>
      </c>
      <c r="B415" s="71" t="s">
        <v>92</v>
      </c>
      <c r="C415" s="63" t="s">
        <v>830</v>
      </c>
      <c r="D415" s="64"/>
      <c r="E415" s="103"/>
      <c r="F415" s="103"/>
      <c r="G415" s="104"/>
      <c r="H415" s="105"/>
    </row>
    <row r="416" spans="1:8" ht="31.5">
      <c r="A416" s="61" t="s">
        <v>727</v>
      </c>
      <c r="B416" s="71" t="s">
        <v>178</v>
      </c>
      <c r="C416" s="63" t="s">
        <v>830</v>
      </c>
      <c r="D416" s="64"/>
      <c r="E416" s="103"/>
      <c r="F416" s="103"/>
      <c r="G416" s="104"/>
      <c r="H416" s="105"/>
    </row>
    <row r="417" spans="1:10" ht="31.5">
      <c r="A417" s="61" t="s">
        <v>728</v>
      </c>
      <c r="B417" s="71" t="s">
        <v>179</v>
      </c>
      <c r="C417" s="63" t="s">
        <v>830</v>
      </c>
      <c r="D417" s="64"/>
      <c r="E417" s="103"/>
      <c r="F417" s="103"/>
      <c r="G417" s="104"/>
      <c r="H417" s="105"/>
    </row>
    <row r="418" spans="1:10" ht="31.5">
      <c r="A418" s="61" t="s">
        <v>729</v>
      </c>
      <c r="B418" s="71" t="s">
        <v>180</v>
      </c>
      <c r="C418" s="63" t="s">
        <v>830</v>
      </c>
      <c r="D418" s="64"/>
      <c r="E418" s="103"/>
      <c r="F418" s="103"/>
      <c r="G418" s="104"/>
      <c r="H418" s="105"/>
    </row>
    <row r="419" spans="1:10" ht="18.75">
      <c r="A419" s="61" t="s">
        <v>121</v>
      </c>
      <c r="B419" s="71" t="s">
        <v>518</v>
      </c>
      <c r="C419" s="63" t="s">
        <v>830</v>
      </c>
      <c r="D419" s="64"/>
      <c r="E419" s="103"/>
      <c r="F419" s="103"/>
      <c r="G419" s="104"/>
      <c r="H419" s="105"/>
    </row>
    <row r="420" spans="1:10" ht="18.75">
      <c r="A420" s="61" t="s">
        <v>122</v>
      </c>
      <c r="B420" s="71" t="s">
        <v>94</v>
      </c>
      <c r="C420" s="63" t="s">
        <v>830</v>
      </c>
      <c r="D420" s="64"/>
      <c r="E420" s="103"/>
      <c r="F420" s="103"/>
      <c r="G420" s="104"/>
      <c r="H420" s="105"/>
    </row>
    <row r="421" spans="1:10" ht="18.75">
      <c r="A421" s="61" t="s">
        <v>123</v>
      </c>
      <c r="B421" s="71" t="s">
        <v>523</v>
      </c>
      <c r="C421" s="63" t="s">
        <v>830</v>
      </c>
      <c r="D421" s="64"/>
      <c r="E421" s="103"/>
      <c r="F421" s="103"/>
      <c r="G421" s="104"/>
      <c r="H421" s="105"/>
    </row>
    <row r="422" spans="1:10" ht="18.75">
      <c r="A422" s="61" t="s">
        <v>124</v>
      </c>
      <c r="B422" s="71" t="s">
        <v>96</v>
      </c>
      <c r="C422" s="63" t="s">
        <v>830</v>
      </c>
      <c r="D422" s="64"/>
      <c r="E422" s="103"/>
      <c r="F422" s="103"/>
      <c r="G422" s="104"/>
      <c r="H422" s="105"/>
    </row>
    <row r="423" spans="1:10" ht="18.75">
      <c r="A423" s="61" t="s">
        <v>125</v>
      </c>
      <c r="B423" s="71" t="s">
        <v>530</v>
      </c>
      <c r="C423" s="63" t="s">
        <v>830</v>
      </c>
      <c r="D423" s="64"/>
      <c r="E423" s="103"/>
      <c r="F423" s="103"/>
      <c r="G423" s="104"/>
      <c r="H423" s="105"/>
    </row>
    <row r="424" spans="1:10" ht="31.5">
      <c r="A424" s="61" t="s">
        <v>126</v>
      </c>
      <c r="B424" s="71" t="s">
        <v>533</v>
      </c>
      <c r="C424" s="63" t="s">
        <v>830</v>
      </c>
      <c r="D424" s="64"/>
      <c r="E424" s="103"/>
      <c r="F424" s="103"/>
      <c r="G424" s="104"/>
      <c r="H424" s="105"/>
    </row>
    <row r="425" spans="1:10" ht="18.75">
      <c r="A425" s="61" t="s">
        <v>127</v>
      </c>
      <c r="B425" s="107" t="s">
        <v>101</v>
      </c>
      <c r="C425" s="63" t="s">
        <v>830</v>
      </c>
      <c r="D425" s="64"/>
      <c r="E425" s="103"/>
      <c r="F425" s="103"/>
      <c r="G425" s="104"/>
      <c r="H425" s="105"/>
    </row>
    <row r="426" spans="1:10" ht="18.75">
      <c r="A426" s="61" t="s">
        <v>128</v>
      </c>
      <c r="B426" s="107" t="s">
        <v>102</v>
      </c>
      <c r="C426" s="63" t="s">
        <v>830</v>
      </c>
      <c r="D426" s="64"/>
      <c r="E426" s="103"/>
      <c r="F426" s="103"/>
      <c r="G426" s="104"/>
      <c r="H426" s="105"/>
    </row>
    <row r="427" spans="1:10" ht="18.75">
      <c r="A427" s="61" t="s">
        <v>129</v>
      </c>
      <c r="B427" s="70" t="s">
        <v>730</v>
      </c>
      <c r="C427" s="63" t="s">
        <v>830</v>
      </c>
      <c r="D427" s="64"/>
      <c r="E427" s="103"/>
      <c r="F427" s="103"/>
      <c r="G427" s="108"/>
      <c r="H427" s="105"/>
    </row>
    <row r="428" spans="1:10" ht="18.75">
      <c r="A428" s="61" t="s">
        <v>130</v>
      </c>
      <c r="B428" s="70" t="s">
        <v>731</v>
      </c>
      <c r="C428" s="63" t="s">
        <v>830</v>
      </c>
      <c r="D428" s="64"/>
      <c r="E428" s="103"/>
      <c r="F428" s="103"/>
      <c r="G428" s="104"/>
      <c r="H428" s="105"/>
    </row>
    <row r="429" spans="1:10" ht="18.75">
      <c r="A429" s="61" t="s">
        <v>131</v>
      </c>
      <c r="B429" s="69" t="s">
        <v>732</v>
      </c>
      <c r="C429" s="63" t="s">
        <v>830</v>
      </c>
      <c r="D429" s="64"/>
      <c r="E429" s="103"/>
      <c r="F429" s="103"/>
      <c r="G429" s="104"/>
      <c r="H429" s="105"/>
      <c r="I429" s="109"/>
      <c r="J429" s="110"/>
    </row>
    <row r="430" spans="1:10" ht="18.75">
      <c r="A430" s="61" t="s">
        <v>132</v>
      </c>
      <c r="B430" s="69" t="s">
        <v>133</v>
      </c>
      <c r="C430" s="63" t="s">
        <v>830</v>
      </c>
      <c r="D430" s="64"/>
      <c r="E430" s="103"/>
      <c r="F430" s="103"/>
      <c r="G430" s="104"/>
      <c r="H430" s="105"/>
      <c r="I430" s="111"/>
    </row>
    <row r="431" spans="1:10" ht="18.75">
      <c r="A431" s="61" t="s">
        <v>134</v>
      </c>
      <c r="B431" s="102" t="s">
        <v>135</v>
      </c>
      <c r="C431" s="63" t="s">
        <v>830</v>
      </c>
      <c r="D431" s="64"/>
      <c r="E431" s="103"/>
      <c r="F431" s="103"/>
      <c r="G431" s="104"/>
      <c r="H431" s="105"/>
    </row>
    <row r="432" spans="1:10" ht="18.75">
      <c r="A432" s="61" t="s">
        <v>136</v>
      </c>
      <c r="B432" s="70" t="s">
        <v>137</v>
      </c>
      <c r="C432" s="63" t="s">
        <v>830</v>
      </c>
      <c r="D432" s="64"/>
      <c r="E432" s="103"/>
      <c r="F432" s="103"/>
      <c r="G432" s="104"/>
      <c r="H432" s="105"/>
    </row>
    <row r="433" spans="1:8" ht="18.75">
      <c r="A433" s="61" t="s">
        <v>138</v>
      </c>
      <c r="B433" s="70" t="s">
        <v>139</v>
      </c>
      <c r="C433" s="63" t="s">
        <v>830</v>
      </c>
      <c r="D433" s="64"/>
      <c r="E433" s="103"/>
      <c r="F433" s="103"/>
      <c r="G433" s="104"/>
      <c r="H433" s="105"/>
    </row>
    <row r="434" spans="1:8" ht="18.75">
      <c r="A434" s="61" t="s">
        <v>140</v>
      </c>
      <c r="B434" s="70" t="s">
        <v>733</v>
      </c>
      <c r="C434" s="63" t="s">
        <v>830</v>
      </c>
      <c r="D434" s="64"/>
      <c r="E434" s="103"/>
      <c r="F434" s="103"/>
      <c r="G434" s="104"/>
      <c r="H434" s="105"/>
    </row>
    <row r="435" spans="1:8" ht="18.75">
      <c r="A435" s="61" t="s">
        <v>141</v>
      </c>
      <c r="B435" s="70" t="s">
        <v>142</v>
      </c>
      <c r="C435" s="63" t="s">
        <v>830</v>
      </c>
      <c r="D435" s="64"/>
      <c r="E435" s="103"/>
      <c r="F435" s="103"/>
      <c r="G435" s="104"/>
      <c r="H435" s="105"/>
    </row>
    <row r="436" spans="1:8" ht="18.75">
      <c r="A436" s="61" t="s">
        <v>143</v>
      </c>
      <c r="B436" s="70" t="s">
        <v>144</v>
      </c>
      <c r="C436" s="63" t="s">
        <v>830</v>
      </c>
      <c r="D436" s="64"/>
      <c r="E436" s="103"/>
      <c r="F436" s="103"/>
      <c r="G436" s="104"/>
      <c r="H436" s="105"/>
    </row>
    <row r="437" spans="1:8" ht="18.75">
      <c r="A437" s="61" t="s">
        <v>145</v>
      </c>
      <c r="B437" s="69" t="s">
        <v>146</v>
      </c>
      <c r="C437" s="63" t="s">
        <v>830</v>
      </c>
      <c r="D437" s="64"/>
      <c r="E437" s="103"/>
      <c r="F437" s="103"/>
      <c r="G437" s="104"/>
      <c r="H437" s="105"/>
    </row>
    <row r="438" spans="1:8" ht="31.5">
      <c r="A438" s="61" t="s">
        <v>147</v>
      </c>
      <c r="B438" s="71" t="s">
        <v>148</v>
      </c>
      <c r="C438" s="63" t="s">
        <v>830</v>
      </c>
      <c r="D438" s="64"/>
      <c r="E438" s="106"/>
      <c r="F438" s="106"/>
      <c r="G438" s="104"/>
      <c r="H438" s="105"/>
    </row>
    <row r="439" spans="1:8" ht="18.75">
      <c r="A439" s="61" t="s">
        <v>149</v>
      </c>
      <c r="B439" s="69" t="s">
        <v>150</v>
      </c>
      <c r="C439" s="63" t="s">
        <v>830</v>
      </c>
      <c r="D439" s="64"/>
      <c r="E439" s="106"/>
      <c r="F439" s="106"/>
      <c r="G439" s="104"/>
      <c r="H439" s="105"/>
    </row>
    <row r="440" spans="1:8" ht="31.5">
      <c r="A440" s="61" t="s">
        <v>151</v>
      </c>
      <c r="B440" s="71" t="s">
        <v>152</v>
      </c>
      <c r="C440" s="63" t="s">
        <v>830</v>
      </c>
      <c r="D440" s="64"/>
      <c r="E440" s="106"/>
      <c r="F440" s="106"/>
      <c r="G440" s="104"/>
      <c r="H440" s="105"/>
    </row>
    <row r="441" spans="1:8" ht="18.75">
      <c r="A441" s="61" t="s">
        <v>153</v>
      </c>
      <c r="B441" s="70" t="s">
        <v>154</v>
      </c>
      <c r="C441" s="63" t="s">
        <v>830</v>
      </c>
      <c r="D441" s="64"/>
      <c r="E441" s="103"/>
      <c r="F441" s="103"/>
      <c r="G441" s="104"/>
      <c r="H441" s="105"/>
    </row>
    <row r="442" spans="1:8" ht="19.5" thickBot="1">
      <c r="A442" s="73" t="s">
        <v>155</v>
      </c>
      <c r="B442" s="112" t="s">
        <v>156</v>
      </c>
      <c r="C442" s="75" t="s">
        <v>830</v>
      </c>
      <c r="D442" s="76"/>
      <c r="E442" s="113"/>
      <c r="F442" s="113"/>
      <c r="G442" s="114"/>
      <c r="H442" s="115"/>
    </row>
    <row r="443" spans="1:8">
      <c r="A443" s="55" t="s">
        <v>255</v>
      </c>
      <c r="B443" s="56" t="s">
        <v>248</v>
      </c>
      <c r="C443" s="116" t="s">
        <v>346</v>
      </c>
      <c r="D443" s="117"/>
      <c r="E443" s="118"/>
      <c r="F443" s="118"/>
      <c r="G443" s="119"/>
      <c r="H443" s="120"/>
    </row>
    <row r="444" spans="1:8" ht="47.25">
      <c r="A444" s="121" t="s">
        <v>734</v>
      </c>
      <c r="B444" s="70" t="s">
        <v>735</v>
      </c>
      <c r="C444" s="75" t="s">
        <v>830</v>
      </c>
      <c r="D444" s="76"/>
      <c r="E444" s="122"/>
      <c r="F444" s="122"/>
      <c r="G444" s="123"/>
      <c r="H444" s="124"/>
    </row>
    <row r="445" spans="1:8">
      <c r="A445" s="121" t="s">
        <v>258</v>
      </c>
      <c r="B445" s="69" t="s">
        <v>736</v>
      </c>
      <c r="C445" s="63" t="s">
        <v>830</v>
      </c>
      <c r="D445" s="64"/>
      <c r="E445" s="122"/>
      <c r="F445" s="122"/>
      <c r="G445" s="123"/>
      <c r="H445" s="124"/>
    </row>
    <row r="446" spans="1:8" ht="31.5">
      <c r="A446" s="121" t="s">
        <v>259</v>
      </c>
      <c r="B446" s="69" t="s">
        <v>737</v>
      </c>
      <c r="C446" s="75" t="s">
        <v>830</v>
      </c>
      <c r="D446" s="76"/>
      <c r="E446" s="122"/>
      <c r="F446" s="122"/>
      <c r="G446" s="123"/>
      <c r="H446" s="124"/>
    </row>
    <row r="447" spans="1:8">
      <c r="A447" s="121" t="s">
        <v>260</v>
      </c>
      <c r="B447" s="69" t="s">
        <v>738</v>
      </c>
      <c r="C447" s="75" t="s">
        <v>830</v>
      </c>
      <c r="D447" s="76"/>
      <c r="E447" s="122"/>
      <c r="F447" s="122"/>
      <c r="G447" s="123"/>
      <c r="H447" s="124"/>
    </row>
    <row r="448" spans="1:8" ht="31.5">
      <c r="A448" s="121" t="s">
        <v>261</v>
      </c>
      <c r="B448" s="70" t="s">
        <v>739</v>
      </c>
      <c r="C448" s="93" t="s">
        <v>346</v>
      </c>
      <c r="D448" s="125"/>
      <c r="E448" s="122"/>
      <c r="F448" s="122"/>
      <c r="G448" s="123"/>
      <c r="H448" s="124"/>
    </row>
    <row r="449" spans="1:8">
      <c r="A449" s="121" t="s">
        <v>740</v>
      </c>
      <c r="B449" s="69" t="s">
        <v>741</v>
      </c>
      <c r="C449" s="75" t="s">
        <v>830</v>
      </c>
      <c r="D449" s="76"/>
      <c r="E449" s="122"/>
      <c r="F449" s="122"/>
      <c r="G449" s="123"/>
      <c r="H449" s="124"/>
    </row>
    <row r="450" spans="1:8">
      <c r="A450" s="121" t="s">
        <v>742</v>
      </c>
      <c r="B450" s="69" t="s">
        <v>743</v>
      </c>
      <c r="C450" s="75" t="s">
        <v>830</v>
      </c>
      <c r="D450" s="76"/>
      <c r="E450" s="122"/>
      <c r="F450" s="122"/>
      <c r="G450" s="123"/>
      <c r="H450" s="124"/>
    </row>
    <row r="451" spans="1:8" ht="16.5" thickBot="1">
      <c r="A451" s="126" t="s">
        <v>744</v>
      </c>
      <c r="B451" s="127" t="s">
        <v>745</v>
      </c>
      <c r="C451" s="80" t="s">
        <v>830</v>
      </c>
      <c r="D451" s="81"/>
      <c r="E451" s="128"/>
      <c r="F451" s="128"/>
      <c r="G451" s="129"/>
      <c r="H451" s="130"/>
    </row>
    <row r="452" spans="1:8">
      <c r="A452" s="131"/>
      <c r="B452" s="132"/>
      <c r="C452" s="133"/>
      <c r="D452" s="133"/>
      <c r="E452" s="134"/>
      <c r="F452" s="134"/>
      <c r="G452" s="135"/>
      <c r="H452" s="135"/>
    </row>
    <row r="453" spans="1:8">
      <c r="A453" s="131"/>
      <c r="B453" s="132"/>
      <c r="C453" s="133"/>
      <c r="D453" s="133"/>
      <c r="E453" s="134"/>
      <c r="F453" s="134"/>
      <c r="G453" s="135"/>
      <c r="H453" s="135"/>
    </row>
    <row r="454" spans="1:8">
      <c r="A454" s="205" t="s">
        <v>746</v>
      </c>
      <c r="B454" s="132"/>
      <c r="C454" s="133"/>
      <c r="D454" s="133"/>
      <c r="E454" s="134"/>
      <c r="F454" s="134"/>
      <c r="G454" s="135"/>
      <c r="H454" s="135"/>
    </row>
    <row r="455" spans="1:8">
      <c r="A455" s="361" t="s">
        <v>747</v>
      </c>
      <c r="B455" s="361"/>
      <c r="C455" s="361"/>
      <c r="D455" s="361"/>
      <c r="E455" s="361"/>
      <c r="F455" s="361"/>
      <c r="G455" s="361"/>
      <c r="H455" s="361"/>
    </row>
    <row r="456" spans="1:8">
      <c r="A456" s="361" t="s">
        <v>748</v>
      </c>
      <c r="B456" s="361"/>
      <c r="C456" s="361"/>
      <c r="D456" s="361"/>
      <c r="E456" s="361"/>
      <c r="F456" s="361"/>
      <c r="G456" s="361"/>
      <c r="H456" s="361"/>
    </row>
    <row r="457" spans="1:8">
      <c r="A457" s="361" t="s">
        <v>749</v>
      </c>
      <c r="B457" s="361"/>
      <c r="C457" s="361"/>
      <c r="D457" s="361"/>
      <c r="E457" s="361"/>
      <c r="F457" s="361"/>
      <c r="G457" s="361"/>
      <c r="H457" s="361"/>
    </row>
    <row r="458" spans="1:8" ht="26.25" customHeight="1">
      <c r="A458" s="371" t="s">
        <v>750</v>
      </c>
      <c r="B458" s="371"/>
      <c r="C458" s="371"/>
      <c r="D458" s="371"/>
      <c r="E458" s="371"/>
      <c r="F458" s="371"/>
      <c r="G458" s="371"/>
      <c r="H458" s="371"/>
    </row>
    <row r="459" spans="1:8">
      <c r="A459" s="353" t="s">
        <v>751</v>
      </c>
      <c r="B459" s="353"/>
      <c r="C459" s="353"/>
      <c r="D459" s="353"/>
      <c r="E459" s="353"/>
      <c r="F459" s="353"/>
      <c r="G459" s="353"/>
      <c r="H459" s="353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9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10 план фин по инвест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Фазлутдинов Альфир Ахматнурович</cp:lastModifiedBy>
  <cp:lastPrinted>2020-05-18T03:26:22Z</cp:lastPrinted>
  <dcterms:created xsi:type="dcterms:W3CDTF">2009-07-27T10:10:26Z</dcterms:created>
  <dcterms:modified xsi:type="dcterms:W3CDTF">2023-02-15T08:24:23Z</dcterms:modified>
</cp:coreProperties>
</file>